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isegoria1.sharepoint.com/sites/PNUDGuatemala-Conflictividadelectoral/Documentos compartidos/Proyecto/Productos/Producto 2/b) Ajustes en control de cambios/"/>
    </mc:Choice>
  </mc:AlternateContent>
  <xr:revisionPtr revIDLastSave="472" documentId="8_{62946352-3A99-4132-B62B-E12BEDC2FA06}" xr6:coauthVersionLast="47" xr6:coauthVersionMax="47" xr10:uidLastSave="{FD7644E6-19E9-4C20-A150-17D3A7A77E1A}"/>
  <bookViews>
    <workbookView xWindow="-120" yWindow="-120" windowWidth="19440" windowHeight="11040" activeTab="1" xr2:uid="{D14C12B3-7430-47D1-BB03-665E53A6A484}"/>
  </bookViews>
  <sheets>
    <sheet name="Indicadores" sheetId="1" r:id="rId1"/>
    <sheet name="Análisis" sheetId="2" r:id="rId2"/>
    <sheet name="Sheet2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J46" i="1"/>
  <c r="J47" i="1"/>
  <c r="J28" i="1" l="1"/>
  <c r="J52" i="1"/>
  <c r="J10" i="2"/>
  <c r="J9" i="2"/>
  <c r="J8" i="2"/>
  <c r="F10" i="2"/>
  <c r="F9" i="2"/>
  <c r="F8" i="2"/>
  <c r="F7" i="2"/>
  <c r="F6" i="2"/>
  <c r="F5" i="2"/>
  <c r="I64" i="1"/>
  <c r="I61" i="1"/>
  <c r="J61" i="1"/>
  <c r="I37" i="1"/>
  <c r="J37" i="1" s="1"/>
  <c r="I59" i="1"/>
  <c r="J59" i="1" s="1"/>
  <c r="I57" i="1"/>
  <c r="J57" i="1" s="1"/>
  <c r="I56" i="1"/>
  <c r="J56" i="1" s="1"/>
  <c r="J72" i="1"/>
  <c r="J70" i="1"/>
  <c r="J69" i="1"/>
  <c r="J68" i="1"/>
  <c r="J66" i="1"/>
  <c r="J65" i="1"/>
  <c r="J64" i="1"/>
  <c r="J63" i="1"/>
  <c r="J62" i="1"/>
  <c r="J60" i="1"/>
  <c r="J7" i="2" s="1"/>
  <c r="J54" i="1"/>
  <c r="J53" i="1"/>
  <c r="J51" i="1"/>
  <c r="J50" i="1"/>
  <c r="J45" i="1"/>
  <c r="H10" i="2"/>
  <c r="H9" i="2"/>
  <c r="H8" i="2"/>
  <c r="H7" i="2"/>
  <c r="H6" i="2"/>
  <c r="H5" i="2"/>
  <c r="E10" i="2"/>
  <c r="E7" i="2"/>
  <c r="E8" i="2"/>
  <c r="E9" i="2"/>
  <c r="E6" i="2"/>
  <c r="E5" i="2"/>
  <c r="D10" i="2"/>
  <c r="D9" i="2"/>
  <c r="D8" i="2"/>
  <c r="D7" i="2"/>
  <c r="C7" i="2" s="1"/>
  <c r="D6" i="2"/>
  <c r="D5" i="2"/>
  <c r="J33" i="1"/>
  <c r="J35" i="1"/>
  <c r="J36" i="1"/>
  <c r="J38" i="1"/>
  <c r="J39" i="1"/>
  <c r="J40" i="1"/>
  <c r="J41" i="1"/>
  <c r="J42" i="1"/>
  <c r="J44" i="1"/>
  <c r="J48" i="1"/>
  <c r="J32" i="1"/>
  <c r="J30" i="1"/>
  <c r="J26" i="1"/>
  <c r="J29" i="1"/>
  <c r="J27" i="1"/>
  <c r="J9" i="1"/>
  <c r="J11" i="1"/>
  <c r="J12" i="1"/>
  <c r="J13" i="1"/>
  <c r="J14" i="1"/>
  <c r="J15" i="1"/>
  <c r="J16" i="1"/>
  <c r="J17" i="1"/>
  <c r="J18" i="1"/>
  <c r="J20" i="1"/>
  <c r="J21" i="1"/>
  <c r="J22" i="1"/>
  <c r="J23" i="1"/>
  <c r="J24" i="1"/>
  <c r="J8" i="1"/>
  <c r="I48" i="1"/>
  <c r="I40" i="1"/>
  <c r="I33" i="1"/>
  <c r="I32" i="1"/>
  <c r="J5" i="2" l="1"/>
  <c r="J6" i="2"/>
  <c r="F11" i="2"/>
  <c r="F21" i="2" s="1"/>
  <c r="C10" i="2"/>
  <c r="I6" i="2"/>
  <c r="G6" i="2" s="1"/>
  <c r="I5" i="2"/>
  <c r="C5" i="2" s="1"/>
  <c r="I10" i="2"/>
  <c r="G10" i="2" s="1"/>
  <c r="I7" i="2"/>
  <c r="G7" i="2" s="1"/>
  <c r="I8" i="2"/>
  <c r="G8" i="2" s="1"/>
  <c r="I9" i="2"/>
  <c r="G9" i="2" s="1"/>
  <c r="C6" i="2"/>
  <c r="C8" i="2"/>
  <c r="C9" i="2"/>
  <c r="H11" i="2"/>
  <c r="E11" i="2"/>
  <c r="E19" i="2" s="1"/>
  <c r="D11" i="2"/>
  <c r="D17" i="2" s="1"/>
  <c r="J11" i="2" l="1"/>
  <c r="F20" i="2"/>
  <c r="F18" i="2"/>
  <c r="F17" i="2"/>
  <c r="F16" i="2"/>
  <c r="F19" i="2"/>
  <c r="G11" i="2"/>
  <c r="G18" i="2" s="1"/>
  <c r="I11" i="2"/>
  <c r="I17" i="2" s="1"/>
  <c r="H17" i="2"/>
  <c r="H16" i="2"/>
  <c r="D16" i="2"/>
  <c r="E16" i="2"/>
  <c r="H20" i="2"/>
  <c r="E21" i="2"/>
  <c r="E17" i="2"/>
  <c r="D19" i="2"/>
  <c r="H18" i="2"/>
  <c r="H21" i="2"/>
  <c r="H19" i="2"/>
  <c r="D18" i="2"/>
  <c r="E20" i="2"/>
  <c r="D20" i="2"/>
  <c r="E18" i="2"/>
  <c r="D21" i="2"/>
  <c r="C11" i="2"/>
  <c r="C16" i="2" s="1"/>
  <c r="J21" i="2" l="1"/>
  <c r="J18" i="2"/>
  <c r="J19" i="2"/>
  <c r="J20" i="2"/>
  <c r="J16" i="2"/>
  <c r="J17" i="2"/>
  <c r="G19" i="2"/>
  <c r="G21" i="2"/>
  <c r="I18" i="2"/>
  <c r="G17" i="2"/>
  <c r="I16" i="2"/>
  <c r="I19" i="2"/>
  <c r="G20" i="2"/>
  <c r="I21" i="2"/>
  <c r="I20" i="2"/>
  <c r="E22" i="2"/>
  <c r="C18" i="2"/>
  <c r="H22" i="2"/>
  <c r="C19" i="2"/>
  <c r="C21" i="2"/>
  <c r="C17" i="2"/>
  <c r="C20" i="2"/>
  <c r="D22" i="2"/>
  <c r="J22" i="2" l="1"/>
  <c r="G22" i="2"/>
  <c r="I22" i="2"/>
  <c r="C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tc={B383B94C-1A2A-413F-A53A-8597AB302848}</author>
    <author>tc={A8CA01AB-CE47-4066-A312-9379BFCAB1ED}</author>
    <author>tc={06E87B32-FDA3-4F75-9221-ABAFEBCCFB8E}</author>
  </authors>
  <commentList>
    <comment ref="G47" authorId="0" shapeId="0" xr:uid="{B383B94C-1A2A-413F-A53A-8597AB302848}">
      <text>
        <t>[Threaded comment]
Your version of Excel allows you to read this threaded comment; however, any edits to it will get removed if the file is opened in a newer version of Excel. Learn more: https://go.microsoft.com/fwlink/?linkid=870924
Comment:
    Debería ser al menos el valor 3.6; lo que daría un 90%</t>
      </text>
    </comment>
    <comment ref="H56" authorId="1" shapeId="0" xr:uid="{A8CA01AB-CE47-4066-A312-9379BFCAB1ED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Revisar el % de indicadores con menos del 50% en el nivel de cumplimiento al finalizar el proyecto</t>
      </text>
    </comment>
    <comment ref="G71" authorId="2" shapeId="0" xr:uid="{06E87B32-FDA3-4F75-9221-ABAFEBCCFB8E}">
      <text>
        <t>[Threaded comment]
Your version of Excel allows you to read this threaded comment; however, any edits to it will get removed if the file is opened in a newer version of Excel. Learn more: https://go.microsoft.com/fwlink/?linkid=870924
Comment:
    Debería ser al menos el valor 3.6; lo que daría un 90%</t>
      </text>
    </comment>
  </commentList>
</comments>
</file>

<file path=xl/sharedStrings.xml><?xml version="1.0" encoding="utf-8"?>
<sst xmlns="http://schemas.openxmlformats.org/spreadsheetml/2006/main" count="438" uniqueCount="100">
  <si>
    <t>Año</t>
  </si>
  <si>
    <t># Resultado</t>
  </si>
  <si>
    <t xml:space="preserve">Resultados </t>
  </si>
  <si>
    <t># indicador de resultado</t>
  </si>
  <si>
    <t xml:space="preserve">Indicador de resultado </t>
  </si>
  <si>
    <t>Línea de base</t>
  </si>
  <si>
    <t>Meta de desempeño</t>
  </si>
  <si>
    <t xml:space="preserve">Alcanzado en el periodo </t>
  </si>
  <si>
    <t xml:space="preserve">Alcanzado acumulado </t>
  </si>
  <si>
    <t xml:space="preserve">% logro - cumplimiento </t>
  </si>
  <si>
    <t>El TSE previene y responde a la conflictividad electoral desde una perspectiva de igualdad de género</t>
  </si>
  <si>
    <t xml:space="preserve">1.1 </t>
  </si>
  <si>
    <t>Percepción de personas funcionarias públicas y representantes de sociedad civil que participan en procesos del TSE sobre el abordaje integral de la conflictividad en torno al proceso electoral</t>
  </si>
  <si>
    <t>3. Positiva (media)</t>
  </si>
  <si>
    <t>1.2</t>
  </si>
  <si>
    <t>Grado de mejora en las capacidades institucionales para el abordaje integral de la conflictividad en torno al proceso electoral.</t>
  </si>
  <si>
    <t>4. Alto</t>
  </si>
  <si>
    <t>Aumentada la participación sustantiva de mujeres, personas jóvenes, población indígena y afrodescendiente en el abordaje integral de la conflictividad en torno al proceso electoral.</t>
  </si>
  <si>
    <t>2.1</t>
  </si>
  <si>
    <t>Incremento de la participación de mujeres, personas jóvenes, pueblos indígenas y afrodescendientes para el abordaje integral de la conflictividad en torno al proceso electoral</t>
  </si>
  <si>
    <t>2. Baja</t>
  </si>
  <si>
    <t>2.2</t>
  </si>
  <si>
    <t>Incremento de la participación de mujeres, personas jóvenes, pueblos indígenas y afrodescendientes para el abordaje integral de la conflictividad en torno al proceso electoral.</t>
  </si>
  <si>
    <t>2.3</t>
  </si>
  <si>
    <t>Grado de cambio en la calidad de la participación de mujeres, personas jóvenes, pueblos indígenas y afrodescendientes en la formulación y proceso de implementación de los acuerdos y soluciones a la conflictividad.</t>
  </si>
  <si>
    <t>3. Significativo (media)</t>
  </si>
  <si>
    <t xml:space="preserve"># Producto </t>
  </si>
  <si>
    <t xml:space="preserve">Producto </t>
  </si>
  <si>
    <t xml:space="preserve"># indicador de producto </t>
  </si>
  <si>
    <t xml:space="preserve">Indicador de Producto </t>
  </si>
  <si>
    <t>Generados y consolidados mecanismos de articulación con actores relevantes y espacios de participación liderados por el TSE para la prevención y abordaje integral de la conflictividad electoral con énfasis en la participación sustantiva de personas jóvenes, mujeres, y pueblos indígenas y afrodescendiente</t>
  </si>
  <si>
    <t xml:space="preserve">1.1.1 </t>
  </si>
  <si>
    <t>Número de Mesas Nacional y Locales de Prevención Electoral que incorporan a mujeres, jóvenes, población indígena y afrodescendiente en la promoción de la participación y prevención de la conflictividad</t>
  </si>
  <si>
    <t>1.1.2</t>
  </si>
  <si>
    <t>Número y tipo de herramientas y/o estrategias de prevención y abordaje de la conflictividad electoral implementadas que contribuyan a aumentar la participación ciudadana.</t>
  </si>
  <si>
    <t>1.1.3</t>
  </si>
  <si>
    <t>Nivel de participación de mujeres, personas jóvenes, pueblos indígenas y afrodescendientes en espacios de diálogo</t>
  </si>
  <si>
    <t>Alto</t>
  </si>
  <si>
    <t>Incrementada la capacidad del TSE para el abordaje integral de la conflictividad en municipios priorizados por medio de análisis estratégicos prospectivos, incluyendo la violencia electoral y violencia política contra las mujeres y personas jóvenes.</t>
  </si>
  <si>
    <t xml:space="preserve">1.2.1 </t>
  </si>
  <si>
    <t>Número de funcionarios/as del TSE cuyas capacidades para el abordaje y transformación de la conflictividad electoral y para la prevención de la violencia electoral, la violencia política contra las mujeres y la inclusión de la participación de las personas jóvenes han sido fortalecidas</t>
  </si>
  <si>
    <t>1.2.2</t>
  </si>
  <si>
    <t>Número de análisis de contexto, prospectivo y de escenarios desarrollados con participación del TSE, para la prevención y mitigación de la conflictividad electoral, que incluyen violencia contra las juventudes y violencia política contra mujeres.</t>
  </si>
  <si>
    <t>1.3</t>
  </si>
  <si>
    <t>Número de productos comunicacionales orientados a la prevención de la violencia política y la participación incluyente desde un marco de derechos humanos de personas jóvenes, mujeres, población indígena y afrodescendiente.</t>
  </si>
  <si>
    <t xml:space="preserve">1.3.1 </t>
  </si>
  <si>
    <t>Número y tipo de estrategias e instrumentos de prevención y mitigación de la conflictividad electoral y de la violencia contra las juventudes y violencia política contra las mujeres implementados.</t>
  </si>
  <si>
    <t>1.3.2</t>
  </si>
  <si>
    <t xml:space="preserve">1.4 </t>
  </si>
  <si>
    <t>1.4.1</t>
  </si>
  <si>
    <t xml:space="preserve"> Número de procesos de fortalecimiento de capacidades del TSE desarrollados con enfoque de juventud.</t>
  </si>
  <si>
    <t>1.4.2</t>
  </si>
  <si>
    <t>Número de personas funcionarias del TSE cuyas capacidades para el diseño e implementación de estrategias de participación juvenil han sido fortalecidas.</t>
  </si>
  <si>
    <t>1.4.3</t>
  </si>
  <si>
    <t>Número de espacios colaborativos entre TSE y juventudes para el fortalecimiento de su participación.</t>
  </si>
  <si>
    <t>1.4.4</t>
  </si>
  <si>
    <t>Número de alianzas estratégicas entre el TSE y el sector educativo para que fomenten la cultura de paz y participación juvenil.</t>
  </si>
  <si>
    <t>1.4.5</t>
  </si>
  <si>
    <t>Porcentaje de incremento en el número de mujeres jóvenes empadronadas en comparación con el proceso electoral anterior.</t>
  </si>
  <si>
    <t>TBD</t>
  </si>
  <si>
    <t xml:space="preserve"> 2.1</t>
  </si>
  <si>
    <t xml:space="preserve"> Fortalecidas las capacidades de agencia de las y los jóvenes, mujeres, pueblos indígenas y afrodescendientes para la prevención y abordaje integral de la conflictividad en torno al proceso electoral.</t>
  </si>
  <si>
    <t>2.1.1.</t>
  </si>
  <si>
    <t xml:space="preserve"> Número de personas jóvenes, mujeres, pueblos indígenas y afrodescendientes con capacidades fortalecidas para la participación y presentación de propuestas para la prevención de la conflictividad en tomo al proceso electoral.</t>
  </si>
  <si>
    <t>2.1.2</t>
  </si>
  <si>
    <t xml:space="preserve"> Número de organizaciones, colectivos y redes de personas jóvenes, mujeres, pueblos indígenas y afrodescendientes fortalecidas para el diálogo, negociación y resolución de conflictos en el marco del proceso electoral local.</t>
  </si>
  <si>
    <t xml:space="preserve"> Generados y/o consolidados espacios dialógicos políticos entre mujeres, jóvenes, pueblos indígenas y afrodescendientes para promover la inclusión de sus propuestas en la resolución pacífica e inclusiva de conflictos</t>
  </si>
  <si>
    <t>2.2.1</t>
  </si>
  <si>
    <t>Número de espacios dialógicos con participación de mujeres, personas jóvenes, pueblos indígenas y afrodescendientes para el desarrollo de propuestas para la resolución pacífica e inclusiva de conflictos.</t>
  </si>
  <si>
    <t>2.2.2</t>
  </si>
  <si>
    <t>Grado de satisfacción adquirido por las personas y sectores en conflicto, mediante la participación en espacios de diálogo multiactor, desagregado por sexo, edad y sector o grupo que representan.</t>
  </si>
  <si>
    <t>2.2.3</t>
  </si>
  <si>
    <t>Número de procesos desarrollados para la verificación del cumplimiento de los derechos humanos de las mujeres, personas jóvenes, pueblos indígenas y afrodescendientes el proceso electoral.</t>
  </si>
  <si>
    <t>2.5</t>
  </si>
  <si>
    <t>Bajo</t>
  </si>
  <si>
    <t>3.2</t>
  </si>
  <si>
    <t xml:space="preserve"> Número de personas jóvenes, mujeres, pueblos indígenas y afrodescendientes con capacidades fortalecidas para la participación y presentación de propuestas en tomo al proceso electoral.</t>
  </si>
  <si>
    <t xml:space="preserve">1. 166 / 144  2.664                  3. 1670   4.141+25 </t>
  </si>
  <si>
    <t>2025 (1er trimestre)</t>
  </si>
  <si>
    <t>Número de Mesas Nacional y Locales de Prevención que incorporan a mujeres, jóvenes, población indígena y afrodescendiente en la promoción de la participación y prevención de la conflictividad</t>
  </si>
  <si>
    <t>3.Alto</t>
  </si>
  <si>
    <t>2.Medio</t>
  </si>
  <si>
    <t>2. Medio</t>
  </si>
  <si>
    <t xml:space="preserve"> Número de personas jóvenes, mujeres, pueblos indígenas y afrodescendientes con capacidades fortalecidas para la participación y presentación de propuestas  en tomo al proceso electoral.</t>
  </si>
  <si>
    <t>Indicadores Abordando la conflictividad electoral</t>
  </si>
  <si>
    <t>Rango</t>
  </si>
  <si>
    <t>Colores</t>
  </si>
  <si>
    <t>Total</t>
  </si>
  <si>
    <t>Indicadores de Resultado</t>
  </si>
  <si>
    <t>Indicadores de Producto</t>
  </si>
  <si>
    <r>
      <t xml:space="preserve">2025 </t>
    </r>
    <r>
      <rPr>
        <sz val="5"/>
        <color theme="1"/>
        <rFont val="Aptos Narrow"/>
        <family val="2"/>
        <scheme val="minor"/>
      </rPr>
      <t>(1er trimestre)</t>
    </r>
  </si>
  <si>
    <t>Sin información</t>
  </si>
  <si>
    <t>0% -25%</t>
  </si>
  <si>
    <t>26%-50%</t>
  </si>
  <si>
    <t>51%-75%</t>
  </si>
  <si>
    <t>76%-100%</t>
  </si>
  <si>
    <t>Mayor a 100%</t>
  </si>
  <si>
    <t>indicadores de Resultado</t>
  </si>
  <si>
    <t>Indicadroes de Producto</t>
  </si>
  <si>
    <t>Debería ser al menos el valor 3.6; lo que daria un 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</si>
</sst>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5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"/>
      <family val="2"/>
    </font>
    <font>
      <sz val="1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9" fontId="0" fillId="0" borderId="1" xfId="1" applyFont="1" applyBorder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0" fillId="0" borderId="14" xfId="0" applyBorder="1"/>
    <xf numFmtId="0" fontId="8" fillId="3" borderId="16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9" fontId="0" fillId="0" borderId="5" xfId="1" applyFont="1" applyBorder="1" applyAlignment="1">
      <alignment horizontal="left" vertical="center" wrapText="1"/>
    </xf>
    <xf numFmtId="9" fontId="0" fillId="0" borderId="1" xfId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10" fontId="0" fillId="0" borderId="0" xfId="0" applyNumberFormat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9" fontId="0" fillId="0" borderId="19" xfId="1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164" fontId="0" fillId="0" borderId="0" xfId="1" applyNumberFormat="1" applyFont="1" applyBorder="1"/>
    <xf numFmtId="9" fontId="0" fillId="0" borderId="0" xfId="1" applyFont="1" applyBorder="1"/>
    <xf numFmtId="0" fontId="10" fillId="0" borderId="20" xfId="0" applyFont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164" fontId="0" fillId="0" borderId="18" xfId="1" applyNumberFormat="1" applyFont="1" applyBorder="1"/>
    <xf numFmtId="9" fontId="0" fillId="0" borderId="18" xfId="1" applyFont="1" applyBorder="1"/>
    <xf numFmtId="9" fontId="0" fillId="0" borderId="19" xfId="1" applyFont="1" applyBorder="1"/>
    <xf numFmtId="0" fontId="0" fillId="0" borderId="17" xfId="0" applyBorder="1"/>
    <xf numFmtId="0" fontId="0" fillId="0" borderId="19" xfId="0" applyBorder="1"/>
    <xf numFmtId="0" fontId="0" fillId="0" borderId="6" xfId="0" applyBorder="1"/>
    <xf numFmtId="0" fontId="0" fillId="0" borderId="18" xfId="0" applyBorder="1"/>
    <xf numFmtId="0" fontId="9" fillId="3" borderId="24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9" fontId="0" fillId="0" borderId="6" xfId="1" applyFont="1" applyBorder="1"/>
    <xf numFmtId="9" fontId="0" fillId="0" borderId="17" xfId="1" applyFont="1" applyBorder="1"/>
    <xf numFmtId="0" fontId="0" fillId="0" borderId="0" xfId="0" applyAlignment="1">
      <alignment wrapText="1"/>
    </xf>
    <xf numFmtId="0" fontId="0" fillId="0" borderId="1" xfId="0" applyBorder="1"/>
    <xf numFmtId="0" fontId="0" fillId="0" borderId="23" xfId="0" applyBorder="1" applyAlignment="1">
      <alignment horizontal="center" wrapText="1"/>
    </xf>
    <xf numFmtId="0" fontId="0" fillId="0" borderId="29" xfId="0" applyBorder="1"/>
    <xf numFmtId="0" fontId="0" fillId="0" borderId="22" xfId="0" applyBorder="1"/>
    <xf numFmtId="0" fontId="0" fillId="0" borderId="32" xfId="0" applyBorder="1"/>
    <xf numFmtId="9" fontId="0" fillId="0" borderId="29" xfId="1" applyFont="1" applyBorder="1"/>
    <xf numFmtId="0" fontId="0" fillId="2" borderId="33" xfId="0" applyFill="1" applyBorder="1" applyAlignment="1">
      <alignment horizontal="left" vertical="center" wrapText="1"/>
    </xf>
    <xf numFmtId="0" fontId="9" fillId="3" borderId="34" xfId="0" applyFont="1" applyFill="1" applyBorder="1" applyAlignment="1">
      <alignment horizontal="left" vertical="center" wrapText="1"/>
    </xf>
    <xf numFmtId="0" fontId="8" fillId="3" borderId="34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9" fontId="0" fillId="0" borderId="5" xfId="1" applyFont="1" applyBorder="1" applyAlignment="1">
      <alignment wrapText="1"/>
    </xf>
    <xf numFmtId="0" fontId="0" fillId="9" borderId="0" xfId="0" applyFill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9" borderId="0" xfId="0" applyFont="1" applyFill="1"/>
    <xf numFmtId="0" fontId="16" fillId="13" borderId="0" xfId="0" applyFont="1" applyFill="1" applyAlignment="1">
      <alignment horizontal="justify" vertical="center" wrapText="1"/>
    </xf>
    <xf numFmtId="0" fontId="0" fillId="13" borderId="0" xfId="0" applyFill="1" applyAlignment="1">
      <alignment horizontal="left" vertical="center" wrapText="1"/>
    </xf>
    <xf numFmtId="164" fontId="0" fillId="0" borderId="29" xfId="1" applyNumberFormat="1" applyFont="1" applyBorder="1"/>
    <xf numFmtId="164" fontId="0" fillId="0" borderId="22" xfId="1" applyNumberFormat="1" applyFont="1" applyBorder="1"/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1" fillId="5" borderId="0" xfId="0" applyFont="1" applyFill="1" applyAlignment="1">
      <alignment horizontal="center" vertical="center" textRotation="90" wrapText="1"/>
    </xf>
    <xf numFmtId="0" fontId="11" fillId="5" borderId="18" xfId="0" applyFont="1" applyFill="1" applyBorder="1" applyAlignment="1">
      <alignment horizontal="center" vertical="center" textRotation="90" wrapText="1"/>
    </xf>
    <xf numFmtId="0" fontId="11" fillId="12" borderId="3" xfId="0" applyFont="1" applyFill="1" applyBorder="1" applyAlignment="1">
      <alignment horizontal="center" vertical="center" textRotation="90" wrapText="1"/>
    </xf>
    <xf numFmtId="0" fontId="11" fillId="12" borderId="6" xfId="0" applyFont="1" applyFill="1" applyBorder="1" applyAlignment="1">
      <alignment horizontal="center" vertical="center" textRotation="90" wrapText="1"/>
    </xf>
    <xf numFmtId="0" fontId="11" fillId="12" borderId="17" xfId="0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 textRotation="90" wrapText="1"/>
    </xf>
    <xf numFmtId="0" fontId="11" fillId="4" borderId="6" xfId="0" applyFont="1" applyFill="1" applyBorder="1" applyAlignment="1">
      <alignment horizontal="center" vertical="center" textRotation="90" wrapText="1"/>
    </xf>
    <xf numFmtId="0" fontId="11" fillId="4" borderId="17" xfId="0" applyFont="1" applyFill="1" applyBorder="1" applyAlignment="1">
      <alignment horizontal="center" vertical="center" textRotation="90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9" fontId="17" fillId="0" borderId="1" xfId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9" fontId="15" fillId="0" borderId="0" xfId="1" applyFont="1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</a:t>
            </a:r>
            <a:r>
              <a:rPr lang="es-CO" baseline="0"/>
              <a:t> 2023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76-41C2-9BD6-E0D826D43D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328-A5A2-692F03972C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EBC-4328-A5A2-692F03972C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EBC-4328-A5A2-692F03972C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EBC-4328-A5A2-692F03972CEC}"/>
              </c:ext>
            </c:extLst>
          </c:dPt>
          <c:dLbls>
            <c:dLbl>
              <c:idx val="0"/>
              <c:layout>
                <c:manualLayout>
                  <c:x val="0.17951290463692038"/>
                  <c:y val="-0.11883420822397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76-41C2-9BD6-E0D826D43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Análisis!$A$17:$A$21</c:f>
              <c:strCache>
                <c:ptCount val="5"/>
                <c:pt idx="0">
                  <c:v>0% -25%</c:v>
                </c:pt>
                <c:pt idx="1">
                  <c:v>26%-50%</c:v>
                </c:pt>
                <c:pt idx="2">
                  <c:v>51%-75%</c:v>
                </c:pt>
                <c:pt idx="3">
                  <c:v>76%-100%</c:v>
                </c:pt>
                <c:pt idx="4">
                  <c:v>Mayor a 100%</c:v>
                </c:pt>
              </c:strCache>
            </c:strRef>
          </c:cat>
          <c:val>
            <c:numRef>
              <c:f>Análisis!$D$17:$D$21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6-41C2-9BD6-E0D826D43D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</a:t>
            </a:r>
            <a:r>
              <a:rPr lang="es-CO" baseline="0"/>
              <a:t> 2024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09-484E-BB29-30236BDB92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09-484E-BB29-30236BDB92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09-484E-BB29-30236BDB92B5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09-484E-BB29-30236BDB92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09-484E-BB29-30236BDB92B5}"/>
              </c:ext>
            </c:extLst>
          </c:dPt>
          <c:dLbls>
            <c:dLbl>
              <c:idx val="0"/>
              <c:layout>
                <c:manualLayout>
                  <c:x val="5.0801514278564407E-2"/>
                  <c:y val="4.76808440694416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09-484E-BB29-30236BDB92B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09-484E-BB29-30236BDB92B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09-484E-BB29-30236BDB92B5}"/>
                </c:ext>
              </c:extLst>
            </c:dLbl>
            <c:dLbl>
              <c:idx val="4"/>
              <c:layout>
                <c:manualLayout>
                  <c:x val="-2.8538505857499522E-2"/>
                  <c:y val="7.919412657910802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09-484E-BB29-30236BDB92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Análisis!$A$17:$A$21</c:f>
              <c:strCache>
                <c:ptCount val="5"/>
                <c:pt idx="0">
                  <c:v>0% -25%</c:v>
                </c:pt>
                <c:pt idx="1">
                  <c:v>26%-50%</c:v>
                </c:pt>
                <c:pt idx="2">
                  <c:v>51%-75%</c:v>
                </c:pt>
                <c:pt idx="3">
                  <c:v>76%-100%</c:v>
                </c:pt>
                <c:pt idx="4">
                  <c:v>Mayor a 100%</c:v>
                </c:pt>
              </c:strCache>
            </c:strRef>
          </c:cat>
          <c:val>
            <c:numRef>
              <c:f>Análisis!$E$17:$E$21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0.6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09-484E-BB29-30236BDB92B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Productos </a:t>
            </a:r>
            <a:r>
              <a:rPr lang="es-CO" baseline="0"/>
              <a:t>2023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5B-4B1E-900D-7190AFCFF7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5B-4B1E-900D-7190AFCFF7F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5B-4B1E-900D-7190AFCFF7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75B-4B1E-900D-7190AFCFF7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75B-4B1E-900D-7190AFCFF7F2}"/>
              </c:ext>
            </c:extLst>
          </c:dPt>
          <c:dLbls>
            <c:dLbl>
              <c:idx val="0"/>
              <c:layout>
                <c:manualLayout>
                  <c:x val="1.6444937176644494E-2"/>
                  <c:y val="-4.127309633015551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B-4B1E-900D-7190AFCFF7F2}"/>
                </c:ext>
              </c:extLst>
            </c:dLbl>
            <c:dLbl>
              <c:idx val="2"/>
              <c:layout>
                <c:manualLayout>
                  <c:x val="-2.9679306993499428E-2"/>
                  <c:y val="-1.26099048752106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5B-4B1E-900D-7190AFCFF7F2}"/>
                </c:ext>
              </c:extLst>
            </c:dLbl>
            <c:dLbl>
              <c:idx val="3"/>
              <c:layout>
                <c:manualLayout>
                  <c:x val="-5.8926939842054112E-2"/>
                  <c:y val="7.046957102529242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5B-4B1E-900D-7190AFCFF7F2}"/>
                </c:ext>
              </c:extLst>
            </c:dLbl>
            <c:dLbl>
              <c:idx val="4"/>
              <c:layout>
                <c:manualLayout>
                  <c:x val="2.2597785032968439E-3"/>
                  <c:y val="8.917622871693722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5B-4B1E-900D-7190AFCFF7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Análisis!$A$17:$A$21</c:f>
              <c:strCache>
                <c:ptCount val="5"/>
                <c:pt idx="0">
                  <c:v>0% -25%</c:v>
                </c:pt>
                <c:pt idx="1">
                  <c:v>26%-50%</c:v>
                </c:pt>
                <c:pt idx="2">
                  <c:v>51%-75%</c:v>
                </c:pt>
                <c:pt idx="3">
                  <c:v>76%-100%</c:v>
                </c:pt>
                <c:pt idx="4">
                  <c:v>Mayor a 100%</c:v>
                </c:pt>
              </c:strCache>
            </c:strRef>
          </c:cat>
          <c:val>
            <c:numRef>
              <c:f>Análisis!$H$17:$H$21</c:f>
              <c:numCache>
                <c:formatCode>0.0%</c:formatCode>
                <c:ptCount val="5"/>
                <c:pt idx="0">
                  <c:v>0.29411764705882354</c:v>
                </c:pt>
                <c:pt idx="1">
                  <c:v>0.11764705882352941</c:v>
                </c:pt>
                <c:pt idx="2">
                  <c:v>0.23529411764705882</c:v>
                </c:pt>
                <c:pt idx="3">
                  <c:v>0.17647058823529413</c:v>
                </c:pt>
                <c:pt idx="4">
                  <c:v>0.17647058823529413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75B-4B1E-900D-7190AFCFF7F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Productos </a:t>
            </a:r>
            <a:r>
              <a:rPr lang="es-CO" baseline="0"/>
              <a:t>2024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64-4AE7-A56A-9796A19EDD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64-4AE7-A56A-9796A19EDD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64-4AE7-A56A-9796A19EDD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64-4AE7-A56A-9796A19EDD9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A64-4AE7-A56A-9796A19EDD91}"/>
              </c:ext>
            </c:extLst>
          </c:dPt>
          <c:dLbls>
            <c:dLbl>
              <c:idx val="3"/>
              <c:layout>
                <c:manualLayout>
                  <c:x val="7.4666387322427268E-3"/>
                  <c:y val="8.5523603784119426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64-4AE7-A56A-9796A19EDD91}"/>
                </c:ext>
              </c:extLst>
            </c:dLbl>
            <c:dLbl>
              <c:idx val="4"/>
              <c:layout>
                <c:manualLayout>
                  <c:x val="-5.6087085566632333E-3"/>
                  <c:y val="4.064745385952004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64-4AE7-A56A-9796A19EDD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Análisis!$A$17:$A$21</c:f>
              <c:strCache>
                <c:ptCount val="5"/>
                <c:pt idx="0">
                  <c:v>0% -25%</c:v>
                </c:pt>
                <c:pt idx="1">
                  <c:v>26%-50%</c:v>
                </c:pt>
                <c:pt idx="2">
                  <c:v>51%-75%</c:v>
                </c:pt>
                <c:pt idx="3">
                  <c:v>76%-100%</c:v>
                </c:pt>
                <c:pt idx="4">
                  <c:v>Mayor a 100%</c:v>
                </c:pt>
              </c:strCache>
            </c:strRef>
          </c:cat>
          <c:val>
            <c:numRef>
              <c:f>Análisis!$I$17:$I$21</c:f>
              <c:numCache>
                <c:formatCode>0.0%</c:formatCode>
                <c:ptCount val="5"/>
                <c:pt idx="0">
                  <c:v>0</c:v>
                </c:pt>
                <c:pt idx="1">
                  <c:v>0.11764705882352941</c:v>
                </c:pt>
                <c:pt idx="2">
                  <c:v>5.8823529411764705E-2</c:v>
                </c:pt>
                <c:pt idx="3">
                  <c:v>0.23529411764705882</c:v>
                </c:pt>
                <c:pt idx="4">
                  <c:v>0.58823529411764708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64-4AE7-A56A-9796A19EDD9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CO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Resultados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Análisis!$A$16:$B$16</c:f>
              <c:strCache>
                <c:ptCount val="2"/>
                <c:pt idx="0">
                  <c:v>Sin información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Análisis!$C$15:$F$15</c15:sqref>
                  </c15:fullRef>
                </c:ext>
              </c:extLst>
              <c:f>Análisis!$D$15:$F$15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 (1er trimestre)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Análisis!$C$16:$F$16</c15:sqref>
                  </c15:fullRef>
                </c:ext>
              </c:extLst>
              <c:f>Análisis!$D$16:$F$16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2-413F-81DA-BC674D873886}"/>
            </c:ext>
          </c:extLst>
        </c:ser>
        <c:ser>
          <c:idx val="1"/>
          <c:order val="1"/>
          <c:tx>
            <c:strRef>
              <c:f>Análisis!$A$17:$B$17</c:f>
              <c:strCache>
                <c:ptCount val="2"/>
                <c:pt idx="0">
                  <c:v>0% -25%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02-44F4-A402-449A7CC3980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02-44F4-A402-449A7CC39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Análisis!$C$15:$F$15</c15:sqref>
                  </c15:fullRef>
                </c:ext>
              </c:extLst>
              <c:f>Análisis!$D$15:$F$15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 (1er trimestre)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Análisis!$C$17:$F$17</c15:sqref>
                  </c15:fullRef>
                </c:ext>
              </c:extLst>
              <c:f>Análisis!$D$17:$F$17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2-413F-81DA-BC674D873886}"/>
            </c:ext>
          </c:extLst>
        </c:ser>
        <c:ser>
          <c:idx val="2"/>
          <c:order val="2"/>
          <c:tx>
            <c:strRef>
              <c:f>Análisis!$A$18:$B$18</c:f>
              <c:strCache>
                <c:ptCount val="2"/>
                <c:pt idx="0">
                  <c:v>26%-50%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Análisis!$C$15:$F$15</c15:sqref>
                  </c15:fullRef>
                </c:ext>
              </c:extLst>
              <c:f>Análisis!$D$15:$F$15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 (1er trimestre)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Análisis!$C$18:$F$18</c15:sqref>
                  </c15:fullRef>
                </c:ext>
              </c:extLst>
              <c:f>Análisis!$D$18:$F$18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B2-413F-81DA-BC674D873886}"/>
            </c:ext>
          </c:extLst>
        </c:ser>
        <c:ser>
          <c:idx val="3"/>
          <c:order val="3"/>
          <c:tx>
            <c:strRef>
              <c:f>Análisis!$A$19:$B$19</c:f>
              <c:strCache>
                <c:ptCount val="2"/>
                <c:pt idx="0">
                  <c:v>51%-75%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Análisis!$C$15:$F$15</c15:sqref>
                  </c15:fullRef>
                </c:ext>
              </c:extLst>
              <c:f>Análisis!$D$15:$F$15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 (1er trimestre)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Análisis!$C$19:$F$19</c15:sqref>
                  </c15:fullRef>
                </c:ext>
              </c:extLst>
              <c:f>Análisis!$D$19:$F$19</c:f>
              <c:numCache>
                <c:formatCode>0%</c:formatCode>
                <c:ptCount val="3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B2-413F-81DA-BC674D873886}"/>
            </c:ext>
          </c:extLst>
        </c:ser>
        <c:ser>
          <c:idx val="4"/>
          <c:order val="4"/>
          <c:tx>
            <c:strRef>
              <c:f>Análisis!$A$20:$B$20</c:f>
              <c:strCache>
                <c:ptCount val="2"/>
                <c:pt idx="0">
                  <c:v>76%-100%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B2-413F-81DA-BC674D8738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Análisis!$C$15:$F$15</c15:sqref>
                  </c15:fullRef>
                </c:ext>
              </c:extLst>
              <c:f>Análisis!$D$15:$F$15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 (1er trimestre)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Análisis!$C$20:$F$20</c15:sqref>
                  </c15:fullRef>
                </c:ext>
              </c:extLst>
              <c:f>Análisis!$D$20:$F$20</c:f>
              <c:numCache>
                <c:formatCode>0%</c:formatCode>
                <c:ptCount val="3"/>
                <c:pt idx="0">
                  <c:v>0</c:v>
                </c:pt>
                <c:pt idx="1">
                  <c:v>0.6</c:v>
                </c:pt>
                <c:pt idx="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B2-413F-81DA-BC674D873886}"/>
            </c:ext>
          </c:extLst>
        </c:ser>
        <c:ser>
          <c:idx val="5"/>
          <c:order val="5"/>
          <c:tx>
            <c:strRef>
              <c:f>Análisis!$A$21:$B$21</c:f>
              <c:strCache>
                <c:ptCount val="2"/>
                <c:pt idx="0">
                  <c:v>Mayor a 100%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B2-413F-81DA-BC674D8738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Análisis!$C$15:$F$15</c15:sqref>
                  </c15:fullRef>
                </c:ext>
              </c:extLst>
              <c:f>Análisis!$D$15:$F$15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 (1er trimestre)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Análisis!$C$21:$F$21</c15:sqref>
                  </c15:fullRef>
                </c:ext>
              </c:extLst>
              <c:f>Análisis!$D$21:$F$21</c:f>
              <c:numCache>
                <c:formatCode>0%</c:formatCode>
                <c:ptCount val="3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B2-413F-81DA-BC674D87388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74004192"/>
        <c:axId val="374002272"/>
      </c:barChart>
      <c:catAx>
        <c:axId val="374004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4002272"/>
        <c:crosses val="autoZero"/>
        <c:auto val="1"/>
        <c:lblAlgn val="ctr"/>
        <c:lblOffset val="100"/>
        <c:noMultiLvlLbl val="0"/>
      </c:catAx>
      <c:valAx>
        <c:axId val="37400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400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CO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Productos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Análisis!$A$16:$B$16</c:f>
              <c:strCache>
                <c:ptCount val="2"/>
                <c:pt idx="0">
                  <c:v>Sin información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Análisis!$G$15:$J$15</c15:sqref>
                  </c15:fullRef>
                </c:ext>
              </c:extLst>
              <c:f>Análisis!$H$15:$J$15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Análisis!$G$16:$J$16</c15:sqref>
                  </c15:fullRef>
                </c:ext>
              </c:extLst>
              <c:f>Análisis!$H$16:$J$16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8-4640-A439-E34FDC4D083F}"/>
            </c:ext>
          </c:extLst>
        </c:ser>
        <c:ser>
          <c:idx val="1"/>
          <c:order val="1"/>
          <c:tx>
            <c:strRef>
              <c:f>Análisis!$A$17:$B$17</c:f>
              <c:strCache>
                <c:ptCount val="2"/>
                <c:pt idx="0">
                  <c:v>0% -25%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71-4C7A-90E8-238025A94A0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71-4C7A-90E8-238025A94A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Análisis!$G$15:$J$15</c15:sqref>
                  </c15:fullRef>
                </c:ext>
              </c:extLst>
              <c:f>Análisis!$H$15:$J$15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Análisis!$G$17:$J$17</c15:sqref>
                  </c15:fullRef>
                </c:ext>
              </c:extLst>
              <c:f>Análisis!$H$17:$J$17</c:f>
              <c:numCache>
                <c:formatCode>0.0%</c:formatCode>
                <c:ptCount val="3"/>
                <c:pt idx="0">
                  <c:v>0.29411764705882354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78-4640-A439-E34FDC4D083F}"/>
            </c:ext>
          </c:extLst>
        </c:ser>
        <c:ser>
          <c:idx val="2"/>
          <c:order val="2"/>
          <c:tx>
            <c:strRef>
              <c:f>Análisis!$A$18:$B$18</c:f>
              <c:strCache>
                <c:ptCount val="2"/>
                <c:pt idx="0">
                  <c:v>26%-50%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Análisis!$G$15:$J$15</c15:sqref>
                  </c15:fullRef>
                </c:ext>
              </c:extLst>
              <c:f>Análisis!$H$15:$J$15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Análisis!$G$18:$J$18</c15:sqref>
                  </c15:fullRef>
                </c:ext>
              </c:extLst>
              <c:f>Análisis!$H$18:$J$18</c:f>
              <c:numCache>
                <c:formatCode>0.0%</c:formatCode>
                <c:ptCount val="3"/>
                <c:pt idx="0">
                  <c:v>0.11764705882352941</c:v>
                </c:pt>
                <c:pt idx="1">
                  <c:v>0.11764705882352941</c:v>
                </c:pt>
                <c:pt idx="2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78-4640-A439-E34FDC4D083F}"/>
            </c:ext>
          </c:extLst>
        </c:ser>
        <c:ser>
          <c:idx val="3"/>
          <c:order val="3"/>
          <c:tx>
            <c:strRef>
              <c:f>Análisis!$A$19:$B$19</c:f>
              <c:strCache>
                <c:ptCount val="2"/>
                <c:pt idx="0">
                  <c:v>51%-75%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Análisis!$G$15:$J$15</c15:sqref>
                  </c15:fullRef>
                </c:ext>
              </c:extLst>
              <c:f>Análisis!$H$15:$J$15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Análisis!$G$19:$J$19</c15:sqref>
                  </c15:fullRef>
                </c:ext>
              </c:extLst>
              <c:f>Análisis!$H$19:$J$19</c:f>
              <c:numCache>
                <c:formatCode>0.0%</c:formatCode>
                <c:ptCount val="3"/>
                <c:pt idx="0">
                  <c:v>0.23529411764705882</c:v>
                </c:pt>
                <c:pt idx="1">
                  <c:v>5.8823529411764705E-2</c:v>
                </c:pt>
                <c:pt idx="2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78-4640-A439-E34FDC4D083F}"/>
            </c:ext>
          </c:extLst>
        </c:ser>
        <c:ser>
          <c:idx val="4"/>
          <c:order val="4"/>
          <c:tx>
            <c:strRef>
              <c:f>Análisis!$A$20:$B$20</c:f>
              <c:strCache>
                <c:ptCount val="2"/>
                <c:pt idx="0">
                  <c:v>76%-100%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Análisis!$G$15:$J$15</c15:sqref>
                  </c15:fullRef>
                </c:ext>
              </c:extLst>
              <c:f>Análisis!$H$15:$J$15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Análisis!$G$20:$J$20</c15:sqref>
                  </c15:fullRef>
                </c:ext>
              </c:extLst>
              <c:f>Análisis!$H$20:$J$20</c:f>
              <c:numCache>
                <c:formatCode>0.0%</c:formatCode>
                <c:ptCount val="3"/>
                <c:pt idx="0">
                  <c:v>0.17647058823529413</c:v>
                </c:pt>
                <c:pt idx="1">
                  <c:v>0.23529411764705882</c:v>
                </c:pt>
                <c:pt idx="2">
                  <c:v>0.23529411764705882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78-4640-A439-E34FDC4D083F}"/>
            </c:ext>
          </c:extLst>
        </c:ser>
        <c:ser>
          <c:idx val="5"/>
          <c:order val="5"/>
          <c:tx>
            <c:strRef>
              <c:f>Análisis!$A$21:$B$21</c:f>
              <c:strCache>
                <c:ptCount val="2"/>
                <c:pt idx="0">
                  <c:v>Mayor a 100%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Análisis!$G$15:$J$15</c15:sqref>
                  </c15:fullRef>
                </c:ext>
              </c:extLst>
              <c:f>Análisis!$H$15:$J$15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Análisis!$G$21:$J$21</c15:sqref>
                  </c15:fullRef>
                </c:ext>
              </c:extLst>
              <c:f>Análisis!$H$21:$J$21</c:f>
              <c:numCache>
                <c:formatCode>0.0%</c:formatCode>
                <c:ptCount val="3"/>
                <c:pt idx="0">
                  <c:v>0.17647058823529413</c:v>
                </c:pt>
                <c:pt idx="1">
                  <c:v>0.58823529411764708</c:v>
                </c:pt>
                <c:pt idx="2">
                  <c:v>0.6470588235294118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78-4640-A439-E34FDC4D08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74004192"/>
        <c:axId val="374002272"/>
      </c:barChart>
      <c:catAx>
        <c:axId val="374004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4002272"/>
        <c:crosses val="autoZero"/>
        <c:auto val="1"/>
        <c:lblAlgn val="ctr"/>
        <c:lblOffset val="100"/>
        <c:noMultiLvlLbl val="0"/>
      </c:catAx>
      <c:valAx>
        <c:axId val="37400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400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</xdr:colOff>
      <xdr:row>2</xdr:row>
      <xdr:rowOff>415290</xdr:rowOff>
    </xdr:from>
    <xdr:to>
      <xdr:col>15</xdr:col>
      <xdr:colOff>449580</xdr:colOff>
      <xdr:row>12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1BB098-29CE-B742-1DA7-6C9A947CD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487680</xdr:colOff>
      <xdr:row>3</xdr:row>
      <xdr:rowOff>0</xdr:rowOff>
    </xdr:from>
    <xdr:to>
      <xdr:col>21</xdr:col>
      <xdr:colOff>266700</xdr:colOff>
      <xdr:row>12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0BF7E8-6093-4740-889D-C9A61290B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68580</xdr:colOff>
      <xdr:row>13</xdr:row>
      <xdr:rowOff>7620</xdr:rowOff>
    </xdr:from>
    <xdr:to>
      <xdr:col>15</xdr:col>
      <xdr:colOff>457200</xdr:colOff>
      <xdr:row>22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B023FA-B3E1-4B3C-99CB-2ED334AF8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487680</xdr:colOff>
      <xdr:row>13</xdr:row>
      <xdr:rowOff>22860</xdr:rowOff>
    </xdr:from>
    <xdr:to>
      <xdr:col>21</xdr:col>
      <xdr:colOff>266700</xdr:colOff>
      <xdr:row>22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F915AC-24AB-41D2-9EBA-9F76672D6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556260</xdr:colOff>
      <xdr:row>22</xdr:row>
      <xdr:rowOff>102870</xdr:rowOff>
    </xdr:from>
    <xdr:to>
      <xdr:col>13</xdr:col>
      <xdr:colOff>365760</xdr:colOff>
      <xdr:row>37</xdr:row>
      <xdr:rowOff>102870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574C2D8-FDE0-16A6-A643-75EB5979D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441960</xdr:colOff>
      <xdr:row>22</xdr:row>
      <xdr:rowOff>121920</xdr:rowOff>
    </xdr:from>
    <xdr:to>
      <xdr:col>22</xdr:col>
      <xdr:colOff>251460</xdr:colOff>
      <xdr:row>37</xdr:row>
      <xdr:rowOff>121920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66D2AB1-6EB4-45B5-B7CF-128F5C0BF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olina Bermudez Olaya" id="{529E2C8A-A87F-4B1B-B22A-DA5FD833CC21}" userId="S::carolina.bermudez@unwomen.org::c497c61c-816f-4d6b-8e1a-f6acd760926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47" dT="2025-05-10T00:40:23.49" personId="{529E2C8A-A87F-4B1B-B22A-DA5FD833CC21}" id="{B383B94C-1A2A-413F-A53A-8597AB302848}">
    <text>Debería ser al menos el valor 3.6; lo que daría un 90%</text>
  </threadedComment>
  <threadedComment ref="H56" dT="2025-05-10T01:17:54.72" personId="{529E2C8A-A87F-4B1B-B22A-DA5FD833CC21}" id="{A8CA01AB-CE47-4066-A312-9379BFCAB1ED}">
    <text>Revisar el % de indicadores con menos del 50% en el nivel de cumplimiento al finalizar el proyecto</text>
  </threadedComment>
  <threadedComment ref="G71" dT="2025-05-10T00:40:23.49" personId="{529E2C8A-A87F-4B1B-B22A-DA5FD833CC21}" id="{06E87B32-FDA3-4F75-9221-ABAFEBCCFB8E}">
    <text>Debería ser al menos el valor 3.6; lo que daría un 90%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6C117-231C-40A4-85CA-E39D970B051F}">
  <dimension ref="A1:Q72"/>
  <sheetViews>
    <sheetView topLeftCell="A6" zoomScale="80" zoomScaleNormal="80" workbookViewId="0">
      <selection activeCell="A49" sqref="A49:A72"/>
    </sheetView>
  </sheetViews>
  <sheetFormatPr defaultColWidth="8.85546875" defaultRowHeight="15" x14ac:dyDescent="0.25"/>
  <cols>
    <col min="1" max="1" width="6.7109375" style="2" customWidth="1"/>
    <col min="2" max="2" width="10.28515625" style="2" customWidth="1"/>
    <col min="3" max="3" width="31.7109375" style="2" customWidth="1"/>
    <col min="4" max="4" width="9.42578125" style="1" customWidth="1"/>
    <col min="5" max="5" width="70" style="2" customWidth="1"/>
    <col min="6" max="6" width="7.28515625" style="2" customWidth="1"/>
    <col min="7" max="7" width="19.7109375" style="2" customWidth="1"/>
    <col min="8" max="8" width="12.42578125" style="2" customWidth="1"/>
    <col min="9" max="9" width="13.42578125" style="2" customWidth="1"/>
    <col min="10" max="10" width="22.140625" style="2" customWidth="1"/>
    <col min="11" max="11" width="69.140625" style="2" customWidth="1"/>
    <col min="12" max="13" width="15" style="2" customWidth="1"/>
    <col min="14" max="14" width="12.7109375" style="2" customWidth="1"/>
    <col min="15" max="17" width="8.85546875" style="2"/>
    <col min="18" max="18" width="8.85546875" style="2" customWidth="1"/>
    <col min="19" max="16384" width="8.85546875" style="2"/>
  </cols>
  <sheetData>
    <row r="1" spans="1:17" s="4" customFormat="1" ht="51.75" customHeight="1" thickBot="1" x14ac:dyDescent="0.3">
      <c r="A1" s="21" t="s">
        <v>0</v>
      </c>
      <c r="B1" s="22" t="s">
        <v>1</v>
      </c>
      <c r="C1" s="21" t="s">
        <v>2</v>
      </c>
      <c r="D1" s="22" t="s">
        <v>3</v>
      </c>
      <c r="E1" s="21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O1" s="3"/>
      <c r="P1" s="3"/>
      <c r="Q1" s="3"/>
    </row>
    <row r="2" spans="1:17" ht="60.6" customHeight="1" x14ac:dyDescent="0.25">
      <c r="A2" s="85">
        <v>2023</v>
      </c>
      <c r="B2" s="83">
        <v>1</v>
      </c>
      <c r="C2" s="84" t="s">
        <v>10</v>
      </c>
      <c r="D2" s="24" t="s">
        <v>11</v>
      </c>
      <c r="E2" s="25" t="s">
        <v>12</v>
      </c>
      <c r="F2" s="25">
        <v>2.5</v>
      </c>
      <c r="G2" s="25" t="s">
        <v>13</v>
      </c>
      <c r="H2" s="25">
        <v>0</v>
      </c>
      <c r="I2" s="65">
        <v>0</v>
      </c>
      <c r="J2" s="65">
        <v>0</v>
      </c>
    </row>
    <row r="3" spans="1:17" ht="30" x14ac:dyDescent="0.25">
      <c r="A3" s="86"/>
      <c r="B3" s="74"/>
      <c r="C3" s="76"/>
      <c r="D3" s="1" t="s">
        <v>14</v>
      </c>
      <c r="E3" s="2" t="s">
        <v>15</v>
      </c>
      <c r="F3" s="2">
        <v>2.5</v>
      </c>
      <c r="G3" s="2" t="s">
        <v>16</v>
      </c>
      <c r="H3" s="2">
        <v>0</v>
      </c>
      <c r="I3" s="10">
        <v>0</v>
      </c>
      <c r="J3" s="10">
        <v>0</v>
      </c>
    </row>
    <row r="4" spans="1:17" ht="57.6" customHeight="1" x14ac:dyDescent="0.25">
      <c r="A4" s="86"/>
      <c r="B4" s="74">
        <v>2</v>
      </c>
      <c r="C4" s="76" t="s">
        <v>17</v>
      </c>
      <c r="D4" s="1" t="s">
        <v>18</v>
      </c>
      <c r="E4" s="2" t="s">
        <v>19</v>
      </c>
      <c r="F4" s="2" t="s">
        <v>20</v>
      </c>
      <c r="G4" s="2" t="s">
        <v>16</v>
      </c>
      <c r="H4" s="2">
        <v>0</v>
      </c>
      <c r="I4" s="10">
        <v>0</v>
      </c>
      <c r="J4" s="10">
        <v>0</v>
      </c>
    </row>
    <row r="5" spans="1:17" ht="45" x14ac:dyDescent="0.25">
      <c r="A5" s="86"/>
      <c r="B5" s="74"/>
      <c r="C5" s="76"/>
      <c r="D5" s="1" t="s">
        <v>21</v>
      </c>
      <c r="E5" s="2" t="s">
        <v>22</v>
      </c>
      <c r="F5" s="2" t="s">
        <v>20</v>
      </c>
      <c r="G5" s="2" t="s">
        <v>16</v>
      </c>
      <c r="H5" s="2">
        <v>0</v>
      </c>
      <c r="I5" s="10">
        <v>0</v>
      </c>
      <c r="J5" s="10">
        <v>0</v>
      </c>
    </row>
    <row r="6" spans="1:17" ht="45" x14ac:dyDescent="0.25">
      <c r="A6" s="86"/>
      <c r="B6" s="74"/>
      <c r="C6" s="76"/>
      <c r="D6" s="1" t="s">
        <v>23</v>
      </c>
      <c r="E6" s="2" t="s">
        <v>24</v>
      </c>
      <c r="F6" s="2" t="s">
        <v>20</v>
      </c>
      <c r="G6" s="2" t="s">
        <v>25</v>
      </c>
      <c r="H6" s="2">
        <v>0</v>
      </c>
      <c r="I6" s="10">
        <v>0</v>
      </c>
      <c r="J6" s="10">
        <v>0</v>
      </c>
    </row>
    <row r="7" spans="1:17" s="5" customFormat="1" ht="34.15" customHeight="1" x14ac:dyDescent="0.25">
      <c r="A7" s="86"/>
      <c r="B7" s="6" t="s">
        <v>26</v>
      </c>
      <c r="C7" s="7" t="s">
        <v>27</v>
      </c>
      <c r="D7" s="8" t="s">
        <v>28</v>
      </c>
      <c r="E7" s="7" t="s">
        <v>29</v>
      </c>
      <c r="F7" s="9" t="s">
        <v>5</v>
      </c>
      <c r="G7" s="9" t="s">
        <v>6</v>
      </c>
      <c r="H7" s="9" t="s">
        <v>7</v>
      </c>
      <c r="I7" s="9" t="s">
        <v>8</v>
      </c>
      <c r="J7" s="28" t="s">
        <v>9</v>
      </c>
      <c r="K7" s="61"/>
    </row>
    <row r="8" spans="1:17" ht="48.6" customHeight="1" x14ac:dyDescent="0.25">
      <c r="A8" s="86"/>
      <c r="B8" s="74" t="s">
        <v>11</v>
      </c>
      <c r="C8" s="76" t="s">
        <v>30</v>
      </c>
      <c r="D8" s="1" t="s">
        <v>31</v>
      </c>
      <c r="E8" s="2" t="s">
        <v>32</v>
      </c>
      <c r="F8" s="2">
        <v>0</v>
      </c>
      <c r="G8" s="2">
        <v>46</v>
      </c>
      <c r="H8" s="2">
        <v>21</v>
      </c>
      <c r="I8" s="2">
        <v>21</v>
      </c>
      <c r="J8" s="27">
        <f>H8/G8</f>
        <v>0.45652173913043476</v>
      </c>
    </row>
    <row r="9" spans="1:17" ht="48.6" customHeight="1" x14ac:dyDescent="0.25">
      <c r="A9" s="86"/>
      <c r="B9" s="74"/>
      <c r="C9" s="76"/>
      <c r="D9" s="1" t="s">
        <v>33</v>
      </c>
      <c r="E9" s="2" t="s">
        <v>34</v>
      </c>
      <c r="F9" s="2">
        <v>0</v>
      </c>
      <c r="G9" s="2">
        <v>2</v>
      </c>
      <c r="H9" s="2">
        <v>5</v>
      </c>
      <c r="I9" s="2">
        <v>5</v>
      </c>
      <c r="J9" s="27">
        <f t="shared" ref="J9:J24" si="0">H9/G9</f>
        <v>2.5</v>
      </c>
    </row>
    <row r="10" spans="1:17" ht="72.75" customHeight="1" x14ac:dyDescent="0.25">
      <c r="A10" s="86"/>
      <c r="B10" s="74"/>
      <c r="C10" s="76"/>
      <c r="D10" s="1" t="s">
        <v>35</v>
      </c>
      <c r="E10" s="2" t="s">
        <v>36</v>
      </c>
      <c r="F10" s="2">
        <v>0</v>
      </c>
      <c r="G10" s="2" t="s">
        <v>37</v>
      </c>
      <c r="H10" s="2">
        <v>0</v>
      </c>
      <c r="I10" s="2">
        <v>0</v>
      </c>
      <c r="J10" s="27">
        <v>0</v>
      </c>
      <c r="K10" s="70"/>
      <c r="L10" s="71"/>
    </row>
    <row r="11" spans="1:17" ht="55.9" customHeight="1" x14ac:dyDescent="0.25">
      <c r="A11" s="86"/>
      <c r="B11" s="74" t="s">
        <v>14</v>
      </c>
      <c r="C11" s="76" t="s">
        <v>38</v>
      </c>
      <c r="D11" s="1" t="s">
        <v>39</v>
      </c>
      <c r="E11" s="2" t="s">
        <v>40</v>
      </c>
      <c r="F11" s="2">
        <v>0</v>
      </c>
      <c r="G11" s="2">
        <v>700</v>
      </c>
      <c r="H11" s="2">
        <v>747</v>
      </c>
      <c r="I11" s="2">
        <v>747</v>
      </c>
      <c r="J11" s="27">
        <f t="shared" si="0"/>
        <v>1.0671428571428572</v>
      </c>
    </row>
    <row r="12" spans="1:17" ht="55.9" customHeight="1" x14ac:dyDescent="0.25">
      <c r="A12" s="86"/>
      <c r="B12" s="74"/>
      <c r="C12" s="76"/>
      <c r="D12" s="1" t="s">
        <v>41</v>
      </c>
      <c r="E12" s="2" t="s">
        <v>42</v>
      </c>
      <c r="F12" s="2">
        <v>0</v>
      </c>
      <c r="G12" s="2">
        <v>9</v>
      </c>
      <c r="H12" s="2">
        <v>10</v>
      </c>
      <c r="I12" s="2">
        <v>10</v>
      </c>
      <c r="J12" s="27">
        <f t="shared" si="0"/>
        <v>1.1111111111111112</v>
      </c>
    </row>
    <row r="13" spans="1:17" ht="51.6" customHeight="1" x14ac:dyDescent="0.25">
      <c r="A13" s="86"/>
      <c r="B13" s="74" t="s">
        <v>43</v>
      </c>
      <c r="C13" s="76" t="s">
        <v>44</v>
      </c>
      <c r="D13" s="1" t="s">
        <v>45</v>
      </c>
      <c r="E13" s="2" t="s">
        <v>46</v>
      </c>
      <c r="F13" s="2">
        <v>0</v>
      </c>
      <c r="G13" s="2">
        <v>3</v>
      </c>
      <c r="H13" s="2">
        <v>2</v>
      </c>
      <c r="I13" s="2">
        <v>2</v>
      </c>
      <c r="J13" s="27">
        <f t="shared" si="0"/>
        <v>0.66666666666666663</v>
      </c>
    </row>
    <row r="14" spans="1:17" ht="59.45" customHeight="1" x14ac:dyDescent="0.25">
      <c r="A14" s="86"/>
      <c r="B14" s="74"/>
      <c r="C14" s="76"/>
      <c r="D14" s="1" t="s">
        <v>47</v>
      </c>
      <c r="E14" s="2" t="s">
        <v>44</v>
      </c>
      <c r="F14" s="2">
        <v>0</v>
      </c>
      <c r="G14" s="2">
        <v>18</v>
      </c>
      <c r="H14" s="2">
        <v>9</v>
      </c>
      <c r="I14" s="2">
        <v>9</v>
      </c>
      <c r="J14" s="27">
        <f t="shared" si="0"/>
        <v>0.5</v>
      </c>
    </row>
    <row r="15" spans="1:17" ht="34.9" customHeight="1" x14ac:dyDescent="0.25">
      <c r="A15" s="86"/>
      <c r="B15" s="74" t="s">
        <v>48</v>
      </c>
      <c r="C15" s="76" t="s">
        <v>44</v>
      </c>
      <c r="D15" s="1" t="s">
        <v>49</v>
      </c>
      <c r="E15" s="2" t="s">
        <v>50</v>
      </c>
      <c r="F15" s="2">
        <v>0</v>
      </c>
      <c r="G15" s="2">
        <v>35</v>
      </c>
      <c r="H15" s="2">
        <v>27</v>
      </c>
      <c r="I15" s="2">
        <v>27</v>
      </c>
      <c r="J15" s="27">
        <f t="shared" si="0"/>
        <v>0.77142857142857146</v>
      </c>
    </row>
    <row r="16" spans="1:17" ht="34.9" customHeight="1" x14ac:dyDescent="0.25">
      <c r="A16" s="86"/>
      <c r="B16" s="74"/>
      <c r="C16" s="76"/>
      <c r="D16" s="1" t="s">
        <v>51</v>
      </c>
      <c r="E16" s="2" t="s">
        <v>52</v>
      </c>
      <c r="F16" s="2">
        <v>0</v>
      </c>
      <c r="G16" s="2">
        <v>700</v>
      </c>
      <c r="H16" s="2">
        <v>169</v>
      </c>
      <c r="I16" s="2">
        <v>169</v>
      </c>
      <c r="J16" s="27">
        <f t="shared" si="0"/>
        <v>0.24142857142857144</v>
      </c>
    </row>
    <row r="17" spans="1:10" ht="34.9" customHeight="1" x14ac:dyDescent="0.25">
      <c r="A17" s="86"/>
      <c r="B17" s="74"/>
      <c r="C17" s="76"/>
      <c r="D17" s="1" t="s">
        <v>53</v>
      </c>
      <c r="E17" s="2" t="s">
        <v>54</v>
      </c>
      <c r="F17" s="2">
        <v>0</v>
      </c>
      <c r="G17" s="2">
        <v>20</v>
      </c>
      <c r="H17" s="2">
        <v>13</v>
      </c>
      <c r="I17" s="2">
        <v>13</v>
      </c>
      <c r="J17" s="27">
        <f t="shared" si="0"/>
        <v>0.65</v>
      </c>
    </row>
    <row r="18" spans="1:10" ht="34.9" customHeight="1" x14ac:dyDescent="0.25">
      <c r="A18" s="86"/>
      <c r="B18" s="74"/>
      <c r="C18" s="76"/>
      <c r="D18" s="1" t="s">
        <v>55</v>
      </c>
      <c r="E18" s="2" t="s">
        <v>56</v>
      </c>
      <c r="F18" s="2">
        <v>0</v>
      </c>
      <c r="G18" s="2">
        <v>1</v>
      </c>
      <c r="H18" s="2">
        <v>1</v>
      </c>
      <c r="I18" s="2">
        <v>1</v>
      </c>
      <c r="J18" s="27">
        <f t="shared" si="0"/>
        <v>1</v>
      </c>
    </row>
    <row r="19" spans="1:10" ht="34.9" customHeight="1" x14ac:dyDescent="0.25">
      <c r="A19" s="86"/>
      <c r="B19" s="74"/>
      <c r="C19" s="76"/>
      <c r="D19" s="1" t="s">
        <v>57</v>
      </c>
      <c r="E19" s="2" t="s">
        <v>58</v>
      </c>
      <c r="F19" s="2">
        <v>0</v>
      </c>
      <c r="G19" s="2" t="s">
        <v>59</v>
      </c>
      <c r="H19" s="2">
        <v>0</v>
      </c>
      <c r="I19" s="2">
        <v>0</v>
      </c>
      <c r="J19" s="27">
        <v>0</v>
      </c>
    </row>
    <row r="20" spans="1:10" ht="72" customHeight="1" x14ac:dyDescent="0.25">
      <c r="A20" s="86"/>
      <c r="B20" s="74" t="s">
        <v>60</v>
      </c>
      <c r="C20" s="76" t="s">
        <v>61</v>
      </c>
      <c r="D20" s="1" t="s">
        <v>62</v>
      </c>
      <c r="E20" s="2" t="s">
        <v>63</v>
      </c>
      <c r="F20" s="2">
        <v>0</v>
      </c>
      <c r="G20" s="2">
        <v>1300</v>
      </c>
      <c r="H20" s="2">
        <v>726</v>
      </c>
      <c r="I20" s="2">
        <v>726</v>
      </c>
      <c r="J20" s="27">
        <f t="shared" si="0"/>
        <v>0.55846153846153845</v>
      </c>
    </row>
    <row r="21" spans="1:10" ht="60" x14ac:dyDescent="0.25">
      <c r="A21" s="86"/>
      <c r="B21" s="74"/>
      <c r="C21" s="76"/>
      <c r="D21" s="1" t="s">
        <v>64</v>
      </c>
      <c r="E21" s="2" t="s">
        <v>65</v>
      </c>
      <c r="F21" s="2">
        <v>0</v>
      </c>
      <c r="G21" s="2">
        <v>35</v>
      </c>
      <c r="H21" s="2">
        <v>3</v>
      </c>
      <c r="I21" s="2">
        <v>3</v>
      </c>
      <c r="J21" s="27">
        <f t="shared" si="0"/>
        <v>8.5714285714285715E-2</v>
      </c>
    </row>
    <row r="22" spans="1:10" ht="72" customHeight="1" x14ac:dyDescent="0.25">
      <c r="A22" s="86"/>
      <c r="B22" s="74" t="s">
        <v>21</v>
      </c>
      <c r="C22" s="76" t="s">
        <v>66</v>
      </c>
      <c r="D22" s="1" t="s">
        <v>67</v>
      </c>
      <c r="E22" s="2" t="s">
        <v>68</v>
      </c>
      <c r="F22" s="2">
        <v>0</v>
      </c>
      <c r="G22" s="2">
        <v>40</v>
      </c>
      <c r="H22" s="2">
        <v>36</v>
      </c>
      <c r="I22" s="2">
        <v>36</v>
      </c>
      <c r="J22" s="27">
        <f t="shared" si="0"/>
        <v>0.9</v>
      </c>
    </row>
    <row r="23" spans="1:10" ht="45" x14ac:dyDescent="0.25">
      <c r="A23" s="86"/>
      <c r="B23" s="74"/>
      <c r="C23" s="76"/>
      <c r="D23" s="1" t="s">
        <v>69</v>
      </c>
      <c r="E23" s="2" t="s">
        <v>70</v>
      </c>
      <c r="F23" s="2">
        <v>0</v>
      </c>
      <c r="G23" s="2">
        <v>3</v>
      </c>
      <c r="H23" s="2">
        <v>0</v>
      </c>
      <c r="I23" s="2">
        <v>0</v>
      </c>
      <c r="J23" s="27">
        <f t="shared" si="0"/>
        <v>0</v>
      </c>
    </row>
    <row r="24" spans="1:10" ht="45.75" thickBot="1" x14ac:dyDescent="0.3">
      <c r="A24" s="87"/>
      <c r="B24" s="75"/>
      <c r="C24" s="77"/>
      <c r="D24" s="30" t="s">
        <v>71</v>
      </c>
      <c r="E24" s="31" t="s">
        <v>72</v>
      </c>
      <c r="F24" s="31">
        <v>0</v>
      </c>
      <c r="G24" s="31">
        <v>3</v>
      </c>
      <c r="H24" s="31">
        <v>2</v>
      </c>
      <c r="I24" s="31">
        <v>2</v>
      </c>
      <c r="J24" s="32">
        <f t="shared" si="0"/>
        <v>0.66666666666666663</v>
      </c>
    </row>
    <row r="25" spans="1:10" ht="48" thickBot="1" x14ac:dyDescent="0.3">
      <c r="A25" s="78">
        <v>2024</v>
      </c>
      <c r="B25" s="62" t="s">
        <v>1</v>
      </c>
      <c r="C25" s="63" t="s">
        <v>2</v>
      </c>
      <c r="D25" s="62" t="s">
        <v>3</v>
      </c>
      <c r="E25" s="63" t="s">
        <v>4</v>
      </c>
      <c r="F25" s="63" t="s">
        <v>5</v>
      </c>
      <c r="G25" s="64" t="s">
        <v>6</v>
      </c>
      <c r="H25" s="64" t="s">
        <v>7</v>
      </c>
      <c r="I25" s="64" t="s">
        <v>8</v>
      </c>
      <c r="J25" s="64" t="s">
        <v>9</v>
      </c>
    </row>
    <row r="26" spans="1:10" ht="45" x14ac:dyDescent="0.25">
      <c r="A26" s="78"/>
      <c r="B26" s="83">
        <v>1</v>
      </c>
      <c r="C26" s="84" t="s">
        <v>10</v>
      </c>
      <c r="D26" s="24" t="s">
        <v>11</v>
      </c>
      <c r="E26" s="25" t="s">
        <v>12</v>
      </c>
      <c r="F26" s="25" t="s">
        <v>73</v>
      </c>
      <c r="G26" s="25">
        <v>3</v>
      </c>
      <c r="H26" s="25">
        <v>3.2</v>
      </c>
      <c r="I26" s="25">
        <v>3.2</v>
      </c>
      <c r="J26" s="26">
        <f>H26/G26</f>
        <v>1.0666666666666667</v>
      </c>
    </row>
    <row r="27" spans="1:10" ht="30" x14ac:dyDescent="0.25">
      <c r="A27" s="78"/>
      <c r="B27" s="74"/>
      <c r="C27" s="76"/>
      <c r="D27" s="1" t="s">
        <v>14</v>
      </c>
      <c r="E27" s="2" t="s">
        <v>15</v>
      </c>
      <c r="F27" s="2" t="s">
        <v>73</v>
      </c>
      <c r="G27" s="2">
        <v>4</v>
      </c>
      <c r="H27" s="2">
        <v>3.4</v>
      </c>
      <c r="I27" s="2">
        <v>3.4</v>
      </c>
      <c r="J27" s="27">
        <f t="shared" ref="J27:J30" si="1">H27/G27</f>
        <v>0.85</v>
      </c>
    </row>
    <row r="28" spans="1:10" ht="45" x14ac:dyDescent="0.25">
      <c r="A28" s="78"/>
      <c r="B28" s="74">
        <v>2</v>
      </c>
      <c r="C28" s="76" t="s">
        <v>17</v>
      </c>
      <c r="D28" s="1" t="s">
        <v>18</v>
      </c>
      <c r="E28" s="2" t="s">
        <v>19</v>
      </c>
      <c r="F28" s="2">
        <v>2</v>
      </c>
      <c r="G28" s="2">
        <v>4</v>
      </c>
      <c r="H28" s="2">
        <v>2.8</v>
      </c>
      <c r="I28" s="2">
        <v>2.8</v>
      </c>
      <c r="J28" s="27">
        <f t="shared" si="1"/>
        <v>0.7</v>
      </c>
    </row>
    <row r="29" spans="1:10" ht="45" x14ac:dyDescent="0.25">
      <c r="A29" s="78"/>
      <c r="B29" s="74"/>
      <c r="C29" s="76"/>
      <c r="D29" s="1" t="s">
        <v>21</v>
      </c>
      <c r="E29" s="2" t="s">
        <v>22</v>
      </c>
      <c r="F29" s="2">
        <v>2</v>
      </c>
      <c r="G29" s="2">
        <v>3</v>
      </c>
      <c r="H29" s="2">
        <v>2.6</v>
      </c>
      <c r="I29" s="2">
        <v>2.6</v>
      </c>
      <c r="J29" s="27">
        <f t="shared" si="1"/>
        <v>0.8666666666666667</v>
      </c>
    </row>
    <row r="30" spans="1:10" ht="45" x14ac:dyDescent="0.25">
      <c r="A30" s="78"/>
      <c r="B30" s="74"/>
      <c r="C30" s="76"/>
      <c r="D30" s="1" t="s">
        <v>23</v>
      </c>
      <c r="E30" s="2" t="s">
        <v>24</v>
      </c>
      <c r="F30" s="2">
        <v>2</v>
      </c>
      <c r="G30" s="2">
        <v>3</v>
      </c>
      <c r="H30" s="2">
        <v>2.7</v>
      </c>
      <c r="I30" s="2">
        <v>2.7</v>
      </c>
      <c r="J30" s="27">
        <f t="shared" si="1"/>
        <v>0.9</v>
      </c>
    </row>
    <row r="31" spans="1:10" ht="47.25" x14ac:dyDescent="0.25">
      <c r="A31" s="78"/>
      <c r="B31" s="6" t="s">
        <v>26</v>
      </c>
      <c r="C31" s="7" t="s">
        <v>27</v>
      </c>
      <c r="D31" s="8" t="s">
        <v>28</v>
      </c>
      <c r="E31" s="7" t="s">
        <v>29</v>
      </c>
      <c r="F31" s="7" t="s">
        <v>5</v>
      </c>
      <c r="G31" s="9" t="s">
        <v>6</v>
      </c>
      <c r="H31" s="9" t="s">
        <v>7</v>
      </c>
      <c r="I31" s="9" t="s">
        <v>8</v>
      </c>
      <c r="J31" s="28" t="s">
        <v>9</v>
      </c>
    </row>
    <row r="32" spans="1:10" ht="45" x14ac:dyDescent="0.25">
      <c r="A32" s="78"/>
      <c r="B32" s="74" t="s">
        <v>11</v>
      </c>
      <c r="C32" s="76" t="s">
        <v>30</v>
      </c>
      <c r="D32" s="1" t="s">
        <v>31</v>
      </c>
      <c r="E32" s="2" t="s">
        <v>32</v>
      </c>
      <c r="F32" s="2">
        <v>0</v>
      </c>
      <c r="G32" s="2">
        <v>46</v>
      </c>
      <c r="H32" s="2">
        <v>1</v>
      </c>
      <c r="I32" s="2">
        <f>H8+H32</f>
        <v>22</v>
      </c>
      <c r="J32" s="27">
        <f>I32/G32</f>
        <v>0.47826086956521741</v>
      </c>
    </row>
    <row r="33" spans="1:13" ht="45" x14ac:dyDescent="0.25">
      <c r="A33" s="78"/>
      <c r="B33" s="74"/>
      <c r="C33" s="76"/>
      <c r="D33" s="1" t="s">
        <v>33</v>
      </c>
      <c r="E33" s="2" t="s">
        <v>34</v>
      </c>
      <c r="F33" s="2">
        <v>0</v>
      </c>
      <c r="G33" s="2">
        <v>2</v>
      </c>
      <c r="H33" s="2">
        <v>0</v>
      </c>
      <c r="I33" s="2">
        <f>H9</f>
        <v>5</v>
      </c>
      <c r="J33" s="27">
        <f t="shared" ref="J33:J48" si="2">I33/G33</f>
        <v>2.5</v>
      </c>
    </row>
    <row r="34" spans="1:13" ht="30" x14ac:dyDescent="0.25">
      <c r="A34" s="78"/>
      <c r="B34" s="74"/>
      <c r="C34" s="76"/>
      <c r="D34" s="1" t="s">
        <v>35</v>
      </c>
      <c r="E34" s="2" t="s">
        <v>36</v>
      </c>
      <c r="F34" s="2">
        <v>0</v>
      </c>
      <c r="G34" s="2" t="s">
        <v>37</v>
      </c>
      <c r="H34" s="2" t="s">
        <v>74</v>
      </c>
      <c r="I34" s="2" t="s">
        <v>74</v>
      </c>
      <c r="J34" s="27">
        <v>0.33300000000000002</v>
      </c>
    </row>
    <row r="35" spans="1:13" ht="60" x14ac:dyDescent="0.25">
      <c r="A35" s="78"/>
      <c r="B35" s="74" t="s">
        <v>14</v>
      </c>
      <c r="C35" s="76" t="s">
        <v>38</v>
      </c>
      <c r="D35" s="1" t="s">
        <v>39</v>
      </c>
      <c r="E35" s="2" t="s">
        <v>40</v>
      </c>
      <c r="F35" s="2" t="s">
        <v>73</v>
      </c>
      <c r="G35" s="2">
        <v>700</v>
      </c>
      <c r="H35" s="2" t="s">
        <v>75</v>
      </c>
      <c r="I35" s="2">
        <v>747</v>
      </c>
      <c r="J35" s="27">
        <f t="shared" si="2"/>
        <v>1.0671428571428572</v>
      </c>
    </row>
    <row r="36" spans="1:13" ht="60" x14ac:dyDescent="0.25">
      <c r="A36" s="78"/>
      <c r="B36" s="74"/>
      <c r="C36" s="76"/>
      <c r="D36" s="1" t="s">
        <v>41</v>
      </c>
      <c r="E36" s="2" t="s">
        <v>42</v>
      </c>
      <c r="F36" s="2">
        <v>0</v>
      </c>
      <c r="G36" s="2">
        <v>9</v>
      </c>
      <c r="H36" s="2">
        <v>1</v>
      </c>
      <c r="I36" s="2">
        <v>12</v>
      </c>
      <c r="J36" s="27">
        <f t="shared" si="2"/>
        <v>1.3333333333333333</v>
      </c>
    </row>
    <row r="37" spans="1:13" ht="45" x14ac:dyDescent="0.25">
      <c r="A37" s="78"/>
      <c r="B37" s="74" t="s">
        <v>43</v>
      </c>
      <c r="C37" s="76" t="s">
        <v>44</v>
      </c>
      <c r="D37" s="1" t="s">
        <v>45</v>
      </c>
      <c r="E37" s="2" t="s">
        <v>46</v>
      </c>
      <c r="F37" s="2">
        <v>0</v>
      </c>
      <c r="G37" s="2">
        <v>3</v>
      </c>
      <c r="H37" s="2">
        <v>0</v>
      </c>
      <c r="I37" s="2">
        <f>H37+H13</f>
        <v>2</v>
      </c>
      <c r="J37" s="27">
        <f t="shared" si="2"/>
        <v>0.66666666666666663</v>
      </c>
    </row>
    <row r="38" spans="1:13" ht="60" x14ac:dyDescent="0.25">
      <c r="A38" s="78"/>
      <c r="B38" s="74"/>
      <c r="C38" s="76"/>
      <c r="D38" s="1" t="s">
        <v>47</v>
      </c>
      <c r="E38" s="2" t="s">
        <v>44</v>
      </c>
      <c r="F38" s="2">
        <v>0</v>
      </c>
      <c r="G38" s="2">
        <v>18</v>
      </c>
      <c r="H38" s="2">
        <v>68</v>
      </c>
      <c r="I38" s="2">
        <v>67</v>
      </c>
      <c r="J38" s="27">
        <f t="shared" si="2"/>
        <v>3.7222222222222223</v>
      </c>
    </row>
    <row r="39" spans="1:13" ht="30" x14ac:dyDescent="0.25">
      <c r="A39" s="78"/>
      <c r="B39" s="74" t="s">
        <v>48</v>
      </c>
      <c r="C39" s="76" t="s">
        <v>44</v>
      </c>
      <c r="D39" s="1" t="s">
        <v>49</v>
      </c>
      <c r="E39" s="2" t="s">
        <v>50</v>
      </c>
      <c r="F39" s="2">
        <v>0</v>
      </c>
      <c r="G39" s="2">
        <v>35</v>
      </c>
      <c r="H39" s="2">
        <v>3</v>
      </c>
      <c r="I39" s="2">
        <v>31</v>
      </c>
      <c r="J39" s="27">
        <f t="shared" si="2"/>
        <v>0.88571428571428568</v>
      </c>
    </row>
    <row r="40" spans="1:13" ht="45" x14ac:dyDescent="0.25">
      <c r="A40" s="78"/>
      <c r="B40" s="74"/>
      <c r="C40" s="76"/>
      <c r="D40" s="1" t="s">
        <v>51</v>
      </c>
      <c r="E40" s="2" t="s">
        <v>52</v>
      </c>
      <c r="F40" s="2">
        <v>0</v>
      </c>
      <c r="G40" s="2">
        <v>700</v>
      </c>
      <c r="H40" s="2">
        <v>388</v>
      </c>
      <c r="I40" s="2">
        <f>H16+H40</f>
        <v>557</v>
      </c>
      <c r="J40" s="27">
        <f t="shared" si="2"/>
        <v>0.79571428571428571</v>
      </c>
    </row>
    <row r="41" spans="1:13" ht="30" x14ac:dyDescent="0.25">
      <c r="A41" s="78"/>
      <c r="B41" s="74"/>
      <c r="C41" s="76"/>
      <c r="D41" s="1" t="s">
        <v>53</v>
      </c>
      <c r="E41" s="2" t="s">
        <v>54</v>
      </c>
      <c r="F41" s="2">
        <v>0</v>
      </c>
      <c r="G41" s="2">
        <v>20</v>
      </c>
      <c r="H41" s="2">
        <v>3</v>
      </c>
      <c r="I41" s="2">
        <v>24</v>
      </c>
      <c r="J41" s="27">
        <f t="shared" si="2"/>
        <v>1.2</v>
      </c>
    </row>
    <row r="42" spans="1:13" ht="30" x14ac:dyDescent="0.25">
      <c r="A42" s="78"/>
      <c r="B42" s="74"/>
      <c r="C42" s="76"/>
      <c r="D42" s="1" t="s">
        <v>55</v>
      </c>
      <c r="E42" s="2" t="s">
        <v>56</v>
      </c>
      <c r="F42" s="2">
        <v>0</v>
      </c>
      <c r="G42" s="2">
        <v>1</v>
      </c>
      <c r="H42" s="2">
        <v>1</v>
      </c>
      <c r="I42" s="2">
        <v>2</v>
      </c>
      <c r="J42" s="27">
        <f t="shared" si="2"/>
        <v>2</v>
      </c>
    </row>
    <row r="43" spans="1:13" ht="30" x14ac:dyDescent="0.25">
      <c r="A43" s="78"/>
      <c r="B43" s="74"/>
      <c r="C43" s="76"/>
      <c r="D43" s="1" t="s">
        <v>57</v>
      </c>
      <c r="E43" s="2" t="s">
        <v>58</v>
      </c>
      <c r="F43" s="2">
        <v>0</v>
      </c>
      <c r="G43" s="2">
        <v>0</v>
      </c>
      <c r="H43" s="29">
        <v>0.129</v>
      </c>
      <c r="I43" s="29">
        <v>0.129</v>
      </c>
      <c r="J43" s="27">
        <v>1</v>
      </c>
    </row>
    <row r="44" spans="1:13" ht="60" x14ac:dyDescent="0.25">
      <c r="A44" s="78"/>
      <c r="B44" s="74" t="s">
        <v>60</v>
      </c>
      <c r="C44" s="76" t="s">
        <v>61</v>
      </c>
      <c r="D44" s="1" t="s">
        <v>62</v>
      </c>
      <c r="E44" s="2" t="s">
        <v>76</v>
      </c>
      <c r="F44" s="2">
        <v>0</v>
      </c>
      <c r="G44" s="2">
        <v>1300</v>
      </c>
      <c r="H44" s="2" t="s">
        <v>77</v>
      </c>
      <c r="I44" s="2">
        <v>3423</v>
      </c>
      <c r="J44" s="27">
        <f t="shared" si="2"/>
        <v>2.6330769230769229</v>
      </c>
    </row>
    <row r="45" spans="1:13" ht="60" x14ac:dyDescent="0.25">
      <c r="A45" s="78"/>
      <c r="B45" s="74"/>
      <c r="C45" s="76"/>
      <c r="D45" s="1" t="s">
        <v>64</v>
      </c>
      <c r="E45" s="2" t="s">
        <v>65</v>
      </c>
      <c r="F45" s="2">
        <v>0</v>
      </c>
      <c r="G45" s="2">
        <v>35</v>
      </c>
      <c r="H45" s="2">
        <v>20</v>
      </c>
      <c r="I45" s="2">
        <v>50</v>
      </c>
      <c r="J45" s="27">
        <f>I45/G45</f>
        <v>1.4285714285714286</v>
      </c>
    </row>
    <row r="46" spans="1:13" ht="45" x14ac:dyDescent="0.25">
      <c r="A46" s="78"/>
      <c r="B46" s="74" t="s">
        <v>21</v>
      </c>
      <c r="C46" s="76" t="s">
        <v>66</v>
      </c>
      <c r="D46" s="1" t="s">
        <v>67</v>
      </c>
      <c r="E46" s="2" t="s">
        <v>68</v>
      </c>
      <c r="F46" s="2">
        <v>0</v>
      </c>
      <c r="G46" s="2">
        <v>40</v>
      </c>
      <c r="H46" s="2">
        <v>16</v>
      </c>
      <c r="I46" s="2">
        <v>54</v>
      </c>
      <c r="J46" s="27">
        <f>I46/G46</f>
        <v>1.35</v>
      </c>
    </row>
    <row r="47" spans="1:13" ht="45" x14ac:dyDescent="0.25">
      <c r="A47" s="78"/>
      <c r="B47" s="74"/>
      <c r="C47" s="76"/>
      <c r="D47" s="1" t="s">
        <v>69</v>
      </c>
      <c r="E47" s="2" t="s">
        <v>70</v>
      </c>
      <c r="F47" s="2">
        <v>3</v>
      </c>
      <c r="G47" s="2">
        <v>4</v>
      </c>
      <c r="H47" s="2">
        <v>3.6</v>
      </c>
      <c r="I47" s="66">
        <v>3.6</v>
      </c>
      <c r="J47" s="27">
        <f>I47/G47</f>
        <v>0.9</v>
      </c>
      <c r="K47" s="88" t="s">
        <v>99</v>
      </c>
      <c r="L47" s="89"/>
      <c r="M47" s="89"/>
    </row>
    <row r="48" spans="1:13" ht="45.75" thickBot="1" x14ac:dyDescent="0.3">
      <c r="A48" s="79"/>
      <c r="B48" s="75"/>
      <c r="C48" s="77"/>
      <c r="D48" s="30" t="s">
        <v>71</v>
      </c>
      <c r="E48" s="31" t="s">
        <v>72</v>
      </c>
      <c r="F48" s="31">
        <v>0</v>
      </c>
      <c r="G48" s="31">
        <v>3</v>
      </c>
      <c r="H48" s="31">
        <v>3</v>
      </c>
      <c r="I48" s="31">
        <f>H24+H48</f>
        <v>5</v>
      </c>
      <c r="J48" s="32">
        <f t="shared" si="2"/>
        <v>1.6666666666666667</v>
      </c>
    </row>
    <row r="49" spans="1:12" ht="48" thickBot="1" x14ac:dyDescent="0.3">
      <c r="A49" s="80" t="s">
        <v>78</v>
      </c>
      <c r="B49" s="48" t="s">
        <v>1</v>
      </c>
      <c r="C49" s="49" t="s">
        <v>2</v>
      </c>
      <c r="D49" s="48" t="s">
        <v>3</v>
      </c>
      <c r="E49" s="49" t="s">
        <v>4</v>
      </c>
      <c r="F49" s="49" t="s">
        <v>5</v>
      </c>
      <c r="G49" s="50" t="s">
        <v>6</v>
      </c>
      <c r="H49" s="50" t="s">
        <v>7</v>
      </c>
      <c r="I49" s="50" t="s">
        <v>8</v>
      </c>
      <c r="J49" s="51" t="s">
        <v>9</v>
      </c>
    </row>
    <row r="50" spans="1:12" ht="45" x14ac:dyDescent="0.25">
      <c r="A50" s="81"/>
      <c r="B50" s="83">
        <v>1</v>
      </c>
      <c r="C50" s="84" t="s">
        <v>10</v>
      </c>
      <c r="D50" s="24" t="s">
        <v>11</v>
      </c>
      <c r="E50" s="25" t="s">
        <v>12</v>
      </c>
      <c r="F50" s="25" t="s">
        <v>73</v>
      </c>
      <c r="G50" s="25">
        <v>3</v>
      </c>
      <c r="H50" s="25">
        <v>3.2</v>
      </c>
      <c r="I50" s="25">
        <v>3.2</v>
      </c>
      <c r="J50" s="26">
        <f>H50/G50</f>
        <v>1.0666666666666667</v>
      </c>
    </row>
    <row r="51" spans="1:12" ht="30" x14ac:dyDescent="0.25">
      <c r="A51" s="81"/>
      <c r="B51" s="74"/>
      <c r="C51" s="76"/>
      <c r="D51" s="1" t="s">
        <v>14</v>
      </c>
      <c r="E51" s="2" t="s">
        <v>15</v>
      </c>
      <c r="F51" s="2" t="s">
        <v>73</v>
      </c>
      <c r="G51" s="2">
        <v>4</v>
      </c>
      <c r="H51" s="2">
        <v>3.4</v>
      </c>
      <c r="I51" s="2">
        <v>3.4</v>
      </c>
      <c r="J51" s="27">
        <f t="shared" ref="J51:J52" si="3">H51/G51</f>
        <v>0.85</v>
      </c>
    </row>
    <row r="52" spans="1:12" ht="45" x14ac:dyDescent="0.25">
      <c r="A52" s="81"/>
      <c r="B52" s="74">
        <v>2</v>
      </c>
      <c r="C52" s="76" t="s">
        <v>17</v>
      </c>
      <c r="D52" s="1" t="s">
        <v>18</v>
      </c>
      <c r="E52" s="2" t="s">
        <v>19</v>
      </c>
      <c r="F52" s="2">
        <v>2</v>
      </c>
      <c r="G52" s="2">
        <v>4</v>
      </c>
      <c r="H52" s="2">
        <v>2.8</v>
      </c>
      <c r="I52" s="2">
        <v>2.8</v>
      </c>
      <c r="J52" s="27">
        <f t="shared" si="3"/>
        <v>0.7</v>
      </c>
    </row>
    <row r="53" spans="1:12" ht="45" x14ac:dyDescent="0.25">
      <c r="A53" s="81"/>
      <c r="B53" s="74"/>
      <c r="C53" s="76"/>
      <c r="D53" s="1" t="s">
        <v>21</v>
      </c>
      <c r="E53" s="2" t="s">
        <v>22</v>
      </c>
      <c r="F53" s="2">
        <v>2</v>
      </c>
      <c r="G53" s="2">
        <v>3</v>
      </c>
      <c r="H53" s="2">
        <v>2.6</v>
      </c>
      <c r="I53" s="2">
        <v>2.6</v>
      </c>
      <c r="J53" s="27">
        <f t="shared" ref="J53:J54" si="4">H53/G53</f>
        <v>0.8666666666666667</v>
      </c>
    </row>
    <row r="54" spans="1:12" ht="45" x14ac:dyDescent="0.25">
      <c r="A54" s="81"/>
      <c r="B54" s="74"/>
      <c r="C54" s="76"/>
      <c r="D54" s="1" t="s">
        <v>23</v>
      </c>
      <c r="E54" s="2" t="s">
        <v>24</v>
      </c>
      <c r="F54" s="2">
        <v>2</v>
      </c>
      <c r="G54" s="2">
        <v>3</v>
      </c>
      <c r="H54" s="2">
        <v>2.7</v>
      </c>
      <c r="I54" s="2">
        <v>2.7</v>
      </c>
      <c r="J54" s="27">
        <f t="shared" si="4"/>
        <v>0.9</v>
      </c>
    </row>
    <row r="55" spans="1:12" ht="47.25" x14ac:dyDescent="0.25">
      <c r="A55" s="81"/>
      <c r="B55" s="6" t="s">
        <v>26</v>
      </c>
      <c r="C55" s="7" t="s">
        <v>27</v>
      </c>
      <c r="D55" s="8" t="s">
        <v>28</v>
      </c>
      <c r="E55" s="7" t="s">
        <v>29</v>
      </c>
      <c r="F55" s="7" t="s">
        <v>5</v>
      </c>
      <c r="G55" s="9" t="s">
        <v>6</v>
      </c>
      <c r="H55" s="9" t="s">
        <v>7</v>
      </c>
      <c r="I55" s="9" t="s">
        <v>8</v>
      </c>
      <c r="J55" s="28" t="s">
        <v>9</v>
      </c>
    </row>
    <row r="56" spans="1:12" ht="45" x14ac:dyDescent="0.25">
      <c r="A56" s="81"/>
      <c r="B56" s="74" t="s">
        <v>11</v>
      </c>
      <c r="C56" s="112" t="s">
        <v>30</v>
      </c>
      <c r="D56" s="113" t="s">
        <v>31</v>
      </c>
      <c r="E56" s="114" t="s">
        <v>79</v>
      </c>
      <c r="F56" s="114">
        <v>0</v>
      </c>
      <c r="G56" s="114">
        <v>46</v>
      </c>
      <c r="H56" s="114">
        <v>0</v>
      </c>
      <c r="I56" s="114">
        <f>I32+H56</f>
        <v>22</v>
      </c>
      <c r="J56" s="115">
        <f>I56/G56</f>
        <v>0.47826086956521741</v>
      </c>
      <c r="K56" s="116"/>
    </row>
    <row r="57" spans="1:12" ht="45" x14ac:dyDescent="0.25">
      <c r="A57" s="81"/>
      <c r="B57" s="74"/>
      <c r="C57" s="112"/>
      <c r="D57" s="113" t="s">
        <v>33</v>
      </c>
      <c r="E57" s="114" t="s">
        <v>34</v>
      </c>
      <c r="F57" s="114">
        <v>0</v>
      </c>
      <c r="G57" s="114">
        <v>2</v>
      </c>
      <c r="H57" s="114">
        <v>0</v>
      </c>
      <c r="I57" s="114">
        <f>I33</f>
        <v>5</v>
      </c>
      <c r="J57" s="115">
        <f t="shared" ref="J57" si="5">I57/G57</f>
        <v>2.5</v>
      </c>
    </row>
    <row r="58" spans="1:12" ht="43.5" customHeight="1" x14ac:dyDescent="0.25">
      <c r="A58" s="81"/>
      <c r="B58" s="74"/>
      <c r="C58" s="112"/>
      <c r="D58" s="113" t="s">
        <v>35</v>
      </c>
      <c r="E58" s="114" t="s">
        <v>36</v>
      </c>
      <c r="F58" s="114">
        <v>0</v>
      </c>
      <c r="G58" s="114" t="s">
        <v>80</v>
      </c>
      <c r="H58" s="114" t="s">
        <v>81</v>
      </c>
      <c r="I58" s="114" t="s">
        <v>82</v>
      </c>
      <c r="J58" s="115">
        <v>0.66666000000000003</v>
      </c>
      <c r="K58" s="67"/>
      <c r="L58" s="68"/>
    </row>
    <row r="59" spans="1:12" ht="60" x14ac:dyDescent="0.25">
      <c r="A59" s="81"/>
      <c r="B59" s="74" t="s">
        <v>14</v>
      </c>
      <c r="C59" s="76" t="s">
        <v>38</v>
      </c>
      <c r="D59" s="1" t="s">
        <v>39</v>
      </c>
      <c r="E59" s="2" t="s">
        <v>40</v>
      </c>
      <c r="F59" s="2" t="s">
        <v>73</v>
      </c>
      <c r="G59" s="2">
        <v>700</v>
      </c>
      <c r="H59" s="2">
        <v>22</v>
      </c>
      <c r="I59" s="2">
        <f>I35+H59</f>
        <v>769</v>
      </c>
      <c r="J59" s="27">
        <f t="shared" ref="J59:J66" si="6">I59/G59</f>
        <v>1.0985714285714285</v>
      </c>
    </row>
    <row r="60" spans="1:12" ht="60" x14ac:dyDescent="0.25">
      <c r="A60" s="81"/>
      <c r="B60" s="74"/>
      <c r="C60" s="76"/>
      <c r="D60" s="1" t="s">
        <v>41</v>
      </c>
      <c r="E60" s="2" t="s">
        <v>42</v>
      </c>
      <c r="F60" s="2">
        <v>0</v>
      </c>
      <c r="G60" s="2">
        <v>9</v>
      </c>
      <c r="H60" s="2">
        <v>1</v>
      </c>
      <c r="I60" s="2">
        <v>12</v>
      </c>
      <c r="J60" s="27">
        <f t="shared" si="6"/>
        <v>1.3333333333333333</v>
      </c>
    </row>
    <row r="61" spans="1:12" ht="45" x14ac:dyDescent="0.25">
      <c r="A61" s="81"/>
      <c r="B61" s="74" t="s">
        <v>43</v>
      </c>
      <c r="C61" s="76" t="s">
        <v>44</v>
      </c>
      <c r="D61" s="1" t="s">
        <v>45</v>
      </c>
      <c r="E61" s="2" t="s">
        <v>46</v>
      </c>
      <c r="F61" s="2">
        <v>0</v>
      </c>
      <c r="G61" s="2">
        <v>3</v>
      </c>
      <c r="H61" s="2">
        <v>1</v>
      </c>
      <c r="I61" s="2">
        <f>H61+I37</f>
        <v>3</v>
      </c>
      <c r="J61" s="27">
        <f t="shared" si="6"/>
        <v>1</v>
      </c>
    </row>
    <row r="62" spans="1:12" ht="60" x14ac:dyDescent="0.25">
      <c r="A62" s="81"/>
      <c r="B62" s="74"/>
      <c r="C62" s="76"/>
      <c r="D62" s="1" t="s">
        <v>47</v>
      </c>
      <c r="E62" s="2" t="s">
        <v>44</v>
      </c>
      <c r="F62" s="2">
        <v>0</v>
      </c>
      <c r="G62" s="2">
        <v>18</v>
      </c>
      <c r="H62" s="2">
        <v>0</v>
      </c>
      <c r="I62" s="2">
        <v>67</v>
      </c>
      <c r="J62" s="27">
        <f t="shared" si="6"/>
        <v>3.7222222222222223</v>
      </c>
    </row>
    <row r="63" spans="1:12" ht="30" x14ac:dyDescent="0.25">
      <c r="A63" s="81"/>
      <c r="B63" s="74" t="s">
        <v>48</v>
      </c>
      <c r="C63" s="76" t="s">
        <v>44</v>
      </c>
      <c r="D63" s="1" t="s">
        <v>49</v>
      </c>
      <c r="E63" s="2" t="s">
        <v>50</v>
      </c>
      <c r="F63" s="2">
        <v>0</v>
      </c>
      <c r="G63" s="2">
        <v>35</v>
      </c>
      <c r="H63" s="2">
        <v>2</v>
      </c>
      <c r="I63" s="2">
        <v>32</v>
      </c>
      <c r="J63" s="27">
        <f t="shared" si="6"/>
        <v>0.91428571428571426</v>
      </c>
    </row>
    <row r="64" spans="1:12" ht="45" x14ac:dyDescent="0.25">
      <c r="A64" s="81"/>
      <c r="B64" s="74"/>
      <c r="C64" s="76"/>
      <c r="D64" s="1" t="s">
        <v>51</v>
      </c>
      <c r="E64" s="2" t="s">
        <v>52</v>
      </c>
      <c r="F64" s="2">
        <v>0</v>
      </c>
      <c r="G64" s="2">
        <v>700</v>
      </c>
      <c r="H64" s="2">
        <v>209</v>
      </c>
      <c r="I64" s="2">
        <f>I40+H64</f>
        <v>766</v>
      </c>
      <c r="J64" s="27">
        <f t="shared" si="6"/>
        <v>1.0942857142857143</v>
      </c>
    </row>
    <row r="65" spans="1:14" ht="30" x14ac:dyDescent="0.25">
      <c r="A65" s="81"/>
      <c r="B65" s="74"/>
      <c r="C65" s="76"/>
      <c r="D65" s="1" t="s">
        <v>53</v>
      </c>
      <c r="E65" s="2" t="s">
        <v>54</v>
      </c>
      <c r="F65" s="2">
        <v>0</v>
      </c>
      <c r="G65" s="2">
        <v>20</v>
      </c>
      <c r="H65" s="2">
        <v>0</v>
      </c>
      <c r="I65" s="2">
        <v>24</v>
      </c>
      <c r="J65" s="27">
        <f t="shared" si="6"/>
        <v>1.2</v>
      </c>
    </row>
    <row r="66" spans="1:14" ht="30" x14ac:dyDescent="0.25">
      <c r="A66" s="81"/>
      <c r="B66" s="74"/>
      <c r="C66" s="76"/>
      <c r="D66" s="1" t="s">
        <v>55</v>
      </c>
      <c r="E66" s="2" t="s">
        <v>56</v>
      </c>
      <c r="F66" s="2">
        <v>0</v>
      </c>
      <c r="G66" s="2">
        <v>1</v>
      </c>
      <c r="H66" s="2">
        <v>1</v>
      </c>
      <c r="I66" s="2">
        <v>2</v>
      </c>
      <c r="J66" s="27">
        <f t="shared" si="6"/>
        <v>2</v>
      </c>
    </row>
    <row r="67" spans="1:14" ht="30" x14ac:dyDescent="0.25">
      <c r="A67" s="81"/>
      <c r="B67" s="74"/>
      <c r="C67" s="76"/>
      <c r="D67" s="1" t="s">
        <v>57</v>
      </c>
      <c r="E67" s="2" t="s">
        <v>58</v>
      </c>
      <c r="F67" s="2">
        <v>0</v>
      </c>
      <c r="G67" s="2">
        <v>0</v>
      </c>
      <c r="H67" s="29">
        <v>0.129</v>
      </c>
      <c r="I67" s="29">
        <v>0.129</v>
      </c>
      <c r="J67" s="27">
        <v>1</v>
      </c>
    </row>
    <row r="68" spans="1:14" ht="45" x14ac:dyDescent="0.25">
      <c r="A68" s="81"/>
      <c r="B68" s="74" t="s">
        <v>60</v>
      </c>
      <c r="C68" s="76" t="s">
        <v>61</v>
      </c>
      <c r="D68" s="1" t="s">
        <v>62</v>
      </c>
      <c r="E68" s="2" t="s">
        <v>83</v>
      </c>
      <c r="F68" s="2">
        <v>0</v>
      </c>
      <c r="G68" s="2">
        <v>1300</v>
      </c>
      <c r="H68" s="2">
        <v>236</v>
      </c>
      <c r="I68" s="2">
        <v>3486</v>
      </c>
      <c r="J68" s="27">
        <f t="shared" ref="J68" si="7">I68/G68</f>
        <v>2.6815384615384614</v>
      </c>
    </row>
    <row r="69" spans="1:14" ht="60" x14ac:dyDescent="0.25">
      <c r="A69" s="81"/>
      <c r="B69" s="74"/>
      <c r="C69" s="76"/>
      <c r="D69" s="1" t="s">
        <v>64</v>
      </c>
      <c r="E69" s="2" t="s">
        <v>65</v>
      </c>
      <c r="F69" s="2">
        <v>0</v>
      </c>
      <c r="G69" s="2">
        <v>35</v>
      </c>
      <c r="H69" s="2">
        <v>11</v>
      </c>
      <c r="I69" s="2">
        <v>61</v>
      </c>
      <c r="J69" s="27">
        <f>I69/G69</f>
        <v>1.7428571428571429</v>
      </c>
    </row>
    <row r="70" spans="1:14" ht="45" x14ac:dyDescent="0.25">
      <c r="A70" s="81"/>
      <c r="B70" s="74" t="s">
        <v>21</v>
      </c>
      <c r="C70" s="76" t="s">
        <v>66</v>
      </c>
      <c r="D70" s="1" t="s">
        <v>67</v>
      </c>
      <c r="E70" s="2" t="s">
        <v>68</v>
      </c>
      <c r="F70" s="2">
        <v>0</v>
      </c>
      <c r="G70" s="2">
        <v>40</v>
      </c>
      <c r="H70" s="2">
        <v>0</v>
      </c>
      <c r="I70" s="2">
        <v>55</v>
      </c>
      <c r="J70" s="27">
        <f t="shared" ref="J70:J72" si="8">I70/G70</f>
        <v>1.375</v>
      </c>
    </row>
    <row r="71" spans="1:14" ht="45" x14ac:dyDescent="0.25">
      <c r="A71" s="81"/>
      <c r="B71" s="74"/>
      <c r="C71" s="76"/>
      <c r="D71" s="1" t="s">
        <v>69</v>
      </c>
      <c r="E71" s="2" t="s">
        <v>70</v>
      </c>
      <c r="F71" s="2">
        <v>3</v>
      </c>
      <c r="G71" s="2">
        <v>4</v>
      </c>
      <c r="H71" s="2">
        <v>3.6</v>
      </c>
      <c r="I71" s="117">
        <v>3.6</v>
      </c>
      <c r="J71" s="27">
        <f>I71/G71</f>
        <v>0.9</v>
      </c>
      <c r="K71" s="118"/>
      <c r="L71" s="119"/>
      <c r="M71" s="119"/>
      <c r="N71" s="120"/>
    </row>
    <row r="72" spans="1:14" ht="45.75" thickBot="1" x14ac:dyDescent="0.3">
      <c r="A72" s="82"/>
      <c r="B72" s="75"/>
      <c r="C72" s="77"/>
      <c r="D72" s="30" t="s">
        <v>71</v>
      </c>
      <c r="E72" s="31" t="s">
        <v>72</v>
      </c>
      <c r="F72" s="31">
        <v>0</v>
      </c>
      <c r="G72" s="31">
        <v>3</v>
      </c>
      <c r="H72" s="31">
        <v>0</v>
      </c>
      <c r="I72" s="31">
        <v>5</v>
      </c>
      <c r="J72" s="32">
        <f t="shared" si="8"/>
        <v>1.6666666666666667</v>
      </c>
      <c r="K72" s="117"/>
      <c r="L72" s="117"/>
      <c r="M72" s="117"/>
      <c r="N72" s="117"/>
    </row>
  </sheetData>
  <mergeCells count="53">
    <mergeCell ref="K47:M47"/>
    <mergeCell ref="K71:M71"/>
    <mergeCell ref="C2:C3"/>
    <mergeCell ref="B2:B3"/>
    <mergeCell ref="C4:C6"/>
    <mergeCell ref="B4:B6"/>
    <mergeCell ref="C8:C10"/>
    <mergeCell ref="B8:B10"/>
    <mergeCell ref="B35:B36"/>
    <mergeCell ref="C26:C27"/>
    <mergeCell ref="B26:B27"/>
    <mergeCell ref="C11:C12"/>
    <mergeCell ref="B11:B12"/>
    <mergeCell ref="C13:C14"/>
    <mergeCell ref="B13:B14"/>
    <mergeCell ref="B22:B24"/>
    <mergeCell ref="C20:C21"/>
    <mergeCell ref="B20:B21"/>
    <mergeCell ref="C22:C24"/>
    <mergeCell ref="C15:C19"/>
    <mergeCell ref="B15:B19"/>
    <mergeCell ref="C63:C67"/>
    <mergeCell ref="B68:B69"/>
    <mergeCell ref="C68:C69"/>
    <mergeCell ref="A2:A24"/>
    <mergeCell ref="B46:B48"/>
    <mergeCell ref="C46:C48"/>
    <mergeCell ref="B37:B38"/>
    <mergeCell ref="C37:C38"/>
    <mergeCell ref="B39:B43"/>
    <mergeCell ref="C39:C43"/>
    <mergeCell ref="B44:B45"/>
    <mergeCell ref="C44:C45"/>
    <mergeCell ref="B28:B30"/>
    <mergeCell ref="C28:C30"/>
    <mergeCell ref="B32:B34"/>
    <mergeCell ref="C32:C34"/>
    <mergeCell ref="B70:B72"/>
    <mergeCell ref="C70:C72"/>
    <mergeCell ref="C35:C36"/>
    <mergeCell ref="A25:A48"/>
    <mergeCell ref="A49:A72"/>
    <mergeCell ref="B50:B51"/>
    <mergeCell ref="C50:C51"/>
    <mergeCell ref="B52:B54"/>
    <mergeCell ref="C52:C54"/>
    <mergeCell ref="B56:B58"/>
    <mergeCell ref="C56:C58"/>
    <mergeCell ref="B59:B60"/>
    <mergeCell ref="C59:C60"/>
    <mergeCell ref="B61:B62"/>
    <mergeCell ref="C61:C62"/>
    <mergeCell ref="B63:B67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6F41-ED64-415F-9650-5346B3DF6465}">
  <dimension ref="A2:J22"/>
  <sheetViews>
    <sheetView tabSelected="1" topLeftCell="J25" zoomScale="80" zoomScaleNormal="100" workbookViewId="0">
      <selection activeCell="T42" sqref="T42"/>
    </sheetView>
  </sheetViews>
  <sheetFormatPr defaultColWidth="8.7109375" defaultRowHeight="15" x14ac:dyDescent="0.25"/>
  <sheetData>
    <row r="2" spans="1:10" ht="15.75" thickBot="1" x14ac:dyDescent="0.3">
      <c r="A2" s="90" t="s">
        <v>84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33" customHeight="1" thickBot="1" x14ac:dyDescent="0.3">
      <c r="A3" s="99" t="s">
        <v>85</v>
      </c>
      <c r="B3" s="101" t="s">
        <v>86</v>
      </c>
      <c r="C3" s="94" t="s">
        <v>87</v>
      </c>
      <c r="D3" s="109" t="s">
        <v>88</v>
      </c>
      <c r="E3" s="92"/>
      <c r="F3" s="92"/>
      <c r="G3" s="56" t="s">
        <v>87</v>
      </c>
      <c r="H3" s="92" t="s">
        <v>89</v>
      </c>
      <c r="I3" s="92"/>
      <c r="J3" s="93"/>
    </row>
    <row r="4" spans="1:10" ht="25.5" thickBot="1" x14ac:dyDescent="0.3">
      <c r="A4" s="100"/>
      <c r="B4" s="102"/>
      <c r="C4" s="105"/>
      <c r="D4" s="46">
        <v>2023</v>
      </c>
      <c r="E4">
        <v>2024</v>
      </c>
      <c r="F4" s="54" t="s">
        <v>90</v>
      </c>
      <c r="G4" s="57"/>
      <c r="H4">
        <v>2023</v>
      </c>
      <c r="I4">
        <v>2024</v>
      </c>
      <c r="J4" s="55">
        <v>2025</v>
      </c>
    </row>
    <row r="5" spans="1:10" ht="18" x14ac:dyDescent="0.25">
      <c r="A5" s="11" t="s">
        <v>91</v>
      </c>
      <c r="B5" s="12"/>
      <c r="C5">
        <f>SUM(D5:I5)</f>
        <v>0</v>
      </c>
      <c r="D5" s="46">
        <f>COUNTBLANK(Indicadores!J2:J6)</f>
        <v>0</v>
      </c>
      <c r="E5">
        <f>COUNTBLANK(Indicadores!J26:J30)</f>
        <v>0</v>
      </c>
      <c r="F5">
        <f>COUNTBLANK(Indicadores!J50:J54)</f>
        <v>0</v>
      </c>
      <c r="G5" s="57"/>
      <c r="H5">
        <f>COUNTBLANK(Indicadores!J8:J24)</f>
        <v>0</v>
      </c>
      <c r="I5">
        <f>COUNTBLANK(Indicadores!J32:J48)</f>
        <v>0</v>
      </c>
      <c r="J5">
        <f>COUNTBLANK(Indicadores!J56:J72)</f>
        <v>0</v>
      </c>
    </row>
    <row r="6" spans="1:10" x14ac:dyDescent="0.25">
      <c r="A6" s="13" t="s">
        <v>92</v>
      </c>
      <c r="B6" s="14"/>
      <c r="C6">
        <f>SUM(D6:E6)</f>
        <v>5</v>
      </c>
      <c r="D6" s="46">
        <f>COUNTIFS(Indicadores!J2:J6,"&gt;=0%",Indicadores!J2:J6,"&lt;=25%")</f>
        <v>5</v>
      </c>
      <c r="E6">
        <f>COUNTIFS(Indicadores!J26:J30,"&gt;=0%",Indicadores!J26:J30,"&lt;=25%")</f>
        <v>0</v>
      </c>
      <c r="F6">
        <f>COUNTIFS(Indicadores!J50:J54,"&gt;=0%",Indicadores!J50:J54,"&lt;=25%")</f>
        <v>0</v>
      </c>
      <c r="G6" s="57">
        <f>SUM(H6:I6)</f>
        <v>5</v>
      </c>
      <c r="H6">
        <f>COUNTIFS(Indicadores!J8:J24,"&gt;=0%",Indicadores!J8:J24,"&lt;=25%")</f>
        <v>5</v>
      </c>
      <c r="I6">
        <f>COUNTIFS(Indicadores!J32:J48,"&gt;=0%",Indicadores!J32:J48,"&lt;=25%")</f>
        <v>0</v>
      </c>
      <c r="J6" s="69">
        <f>COUNTIFS(Indicadores!J56:J72,"&gt;=0%",Indicadores!J56:J72,"&lt;=25%")</f>
        <v>0</v>
      </c>
    </row>
    <row r="7" spans="1:10" x14ac:dyDescent="0.25">
      <c r="A7" s="13" t="s">
        <v>93</v>
      </c>
      <c r="B7" s="15"/>
      <c r="C7">
        <f>SUM(D7:E7)</f>
        <v>0</v>
      </c>
      <c r="D7" s="46">
        <f>COUNTIFS(Indicadores!J2:J6,"&gt;=26%",Indicadores!J2:J6,"&lt;=50%")</f>
        <v>0</v>
      </c>
      <c r="E7">
        <f>COUNTIFS(Indicadores!J26:J30,"&gt;=26%",Indicadores!J26:J30,"&lt;=50%")</f>
        <v>0</v>
      </c>
      <c r="F7">
        <f>COUNTIFS(Indicadores!J50:J54,"&gt;=26%",Indicadores!J50:J54,"&lt;=50%")</f>
        <v>0</v>
      </c>
      <c r="G7" s="57">
        <f>SUM(H7:I7)</f>
        <v>4</v>
      </c>
      <c r="H7">
        <f>COUNTIFS(Indicadores!J8:J24,"&gt;=26%",Indicadores!J8:J24,"&lt;=50%")</f>
        <v>2</v>
      </c>
      <c r="I7">
        <f>COUNTIFS(Indicadores!J32:J48,"&gt;=26%",Indicadores!J32:J48,"&lt;=50%")</f>
        <v>2</v>
      </c>
      <c r="J7">
        <f>COUNTIFS(Indicadores!J56:J72,"&gt;=26%",Indicadores!J56:J72,"&lt;=50%")</f>
        <v>1</v>
      </c>
    </row>
    <row r="8" spans="1:10" x14ac:dyDescent="0.25">
      <c r="A8" s="13" t="s">
        <v>94</v>
      </c>
      <c r="B8" s="16"/>
      <c r="C8">
        <f>SUM(D8:E8)</f>
        <v>1</v>
      </c>
      <c r="D8" s="46">
        <f>COUNTIFS(Indicadores!J2:J6,"&gt;=51%",Indicadores!J2:J6,"&lt;=75%")</f>
        <v>0</v>
      </c>
      <c r="E8">
        <f>COUNTIFS(Indicadores!J26:J30,"&gt;=51%",Indicadores!J26:J30,"&lt;=75%")</f>
        <v>1</v>
      </c>
      <c r="F8">
        <f>COUNTIFS(Indicadores!J50:J54,"&gt;=51%",Indicadores!J50:J54,"&lt;=75%")</f>
        <v>1</v>
      </c>
      <c r="G8" s="57">
        <f>SUM(H8:I8)</f>
        <v>5</v>
      </c>
      <c r="H8">
        <f>COUNTIFS(Indicadores!J8:J24,"&gt;=51%",Indicadores!J8:J24,"&lt;=75%")</f>
        <v>4</v>
      </c>
      <c r="I8">
        <f>COUNTIFS(Indicadores!J32:J48,"&gt;=51%",Indicadores!J32:J48,"&lt;=75%")</f>
        <v>1</v>
      </c>
      <c r="J8">
        <f>COUNTIFS(Indicadores!J56:J72,"&gt;=51%",Indicadores!J56:J72,"&lt;=75%")</f>
        <v>1</v>
      </c>
    </row>
    <row r="9" spans="1:10" x14ac:dyDescent="0.25">
      <c r="A9" s="13" t="s">
        <v>95</v>
      </c>
      <c r="B9" s="17"/>
      <c r="C9">
        <f>SUM(D9:E9)</f>
        <v>3</v>
      </c>
      <c r="D9" s="46">
        <f>COUNTIFS(Indicadores!J2:J6,"&gt;=76%",Indicadores!J2:J6,"&lt;=100%")</f>
        <v>0</v>
      </c>
      <c r="E9">
        <f>COUNTIFS(Indicadores!J26:J30,"&gt;=76%",Indicadores!J26:J30,"&lt;=100%")</f>
        <v>3</v>
      </c>
      <c r="F9">
        <f>COUNTIFS(Indicadores!J50:J54,"&gt;=76%",Indicadores!J50:J54,"&lt;=100%")</f>
        <v>3</v>
      </c>
      <c r="G9" s="57">
        <f>SUM(H9:I9)</f>
        <v>7</v>
      </c>
      <c r="H9">
        <f>COUNTIFS(Indicadores!J8:J24,"&gt;=76%",Indicadores!J8:J24,"&lt;=100%")</f>
        <v>3</v>
      </c>
      <c r="I9">
        <f>COUNTIFS(Indicadores!J32:J48,"&gt;=76%",Indicadores!J32:J48,"&lt;=100%")</f>
        <v>4</v>
      </c>
      <c r="J9">
        <f>COUNTIFS(Indicadores!J56:J72,"&gt;=76%",Indicadores!J56:J72,"&lt;=100%")</f>
        <v>4</v>
      </c>
    </row>
    <row r="10" spans="1:10" ht="18.75" thickBot="1" x14ac:dyDescent="0.3">
      <c r="A10" s="18" t="s">
        <v>96</v>
      </c>
      <c r="B10" s="19"/>
      <c r="C10">
        <f>SUM(D10:E10)</f>
        <v>1</v>
      </c>
      <c r="D10" s="44">
        <f>COUNTIF(Indicadores!J2:J6,"&gt;=101%")</f>
        <v>0</v>
      </c>
      <c r="E10" s="47">
        <f>COUNTIF(Indicadores!J26:J30,"&gt;=101%")</f>
        <v>1</v>
      </c>
      <c r="F10" s="47">
        <f>COUNTIF(Indicadores!J50:J54,"&gt;=101%")</f>
        <v>1</v>
      </c>
      <c r="G10" s="58">
        <f>SUM(H10:I10)</f>
        <v>13</v>
      </c>
      <c r="H10" s="47">
        <f>COUNTIF(Indicadores!J8:J24,"&gt;=101%")</f>
        <v>3</v>
      </c>
      <c r="I10" s="47">
        <f>COUNTIF(Indicadores!J32:J48,"&gt;=101%")</f>
        <v>10</v>
      </c>
      <c r="J10" s="47">
        <f>COUNTIF(Indicadores!J56:J72,"&gt;=101%")</f>
        <v>11</v>
      </c>
    </row>
    <row r="11" spans="1:10" ht="15.75" thickBot="1" x14ac:dyDescent="0.3">
      <c r="A11" s="103" t="s">
        <v>87</v>
      </c>
      <c r="B11" s="104"/>
      <c r="C11" s="20">
        <f>SUM(C5:C10)</f>
        <v>10</v>
      </c>
      <c r="D11" s="47">
        <f t="shared" ref="D11:J11" si="0">SUM(D5:D10)</f>
        <v>5</v>
      </c>
      <c r="E11" s="47">
        <f t="shared" si="0"/>
        <v>5</v>
      </c>
      <c r="F11" s="47">
        <f t="shared" si="0"/>
        <v>5</v>
      </c>
      <c r="G11" s="47">
        <f t="shared" si="0"/>
        <v>34</v>
      </c>
      <c r="H11" s="47">
        <f t="shared" si="0"/>
        <v>17</v>
      </c>
      <c r="I11" s="45">
        <f t="shared" si="0"/>
        <v>17</v>
      </c>
      <c r="J11" s="45">
        <f t="shared" si="0"/>
        <v>17</v>
      </c>
    </row>
    <row r="12" spans="1:10" ht="15.75" thickBot="1" x14ac:dyDescent="0.3"/>
    <row r="13" spans="1:10" ht="15.75" thickBot="1" x14ac:dyDescent="0.3">
      <c r="A13" s="94" t="s">
        <v>84</v>
      </c>
      <c r="B13" s="95"/>
      <c r="C13" s="95"/>
      <c r="D13" s="95"/>
      <c r="E13" s="95"/>
      <c r="F13" s="95"/>
      <c r="G13" s="95"/>
      <c r="H13" s="95"/>
      <c r="I13" s="96"/>
    </row>
    <row r="14" spans="1:10" ht="30" customHeight="1" thickBot="1" x14ac:dyDescent="0.3">
      <c r="A14" s="33" t="s">
        <v>85</v>
      </c>
      <c r="B14" s="34" t="s">
        <v>86</v>
      </c>
      <c r="C14" s="46" t="s">
        <v>87</v>
      </c>
      <c r="D14" s="106" t="s">
        <v>97</v>
      </c>
      <c r="E14" s="107"/>
      <c r="F14" s="108"/>
      <c r="H14" s="110" t="s">
        <v>98</v>
      </c>
      <c r="I14" s="107"/>
      <c r="J14" s="111"/>
    </row>
    <row r="15" spans="1:10" ht="24.75" x14ac:dyDescent="0.25">
      <c r="A15" s="35"/>
      <c r="B15" s="36"/>
      <c r="C15" s="46" t="s">
        <v>87</v>
      </c>
      <c r="D15" s="46">
        <v>2023</v>
      </c>
      <c r="E15">
        <v>2024</v>
      </c>
      <c r="F15" s="54" t="s">
        <v>90</v>
      </c>
      <c r="G15" s="59" t="s">
        <v>87</v>
      </c>
      <c r="H15">
        <v>2023</v>
      </c>
      <c r="I15">
        <v>2024</v>
      </c>
      <c r="J15" s="55">
        <v>2025</v>
      </c>
    </row>
    <row r="16" spans="1:10" ht="18" x14ac:dyDescent="0.25">
      <c r="A16" s="11" t="s">
        <v>91</v>
      </c>
      <c r="B16" s="12"/>
      <c r="C16" s="37">
        <f>C5/C11</f>
        <v>0</v>
      </c>
      <c r="D16" s="52">
        <f>D5/D11</f>
        <v>0</v>
      </c>
      <c r="E16" s="38">
        <f>E5/E11</f>
        <v>0</v>
      </c>
      <c r="F16" s="38">
        <f>F5/F11</f>
        <v>0</v>
      </c>
      <c r="G16" s="60"/>
      <c r="H16" s="37">
        <f>H5/H11</f>
        <v>0</v>
      </c>
      <c r="I16" s="37">
        <f>I5/I11</f>
        <v>0</v>
      </c>
      <c r="J16" s="37">
        <f>J5/J11</f>
        <v>0</v>
      </c>
    </row>
    <row r="17" spans="1:10" x14ac:dyDescent="0.25">
      <c r="A17" s="13" t="s">
        <v>92</v>
      </c>
      <c r="B17" s="14"/>
      <c r="C17" s="37">
        <f t="shared" ref="C17:I17" si="1">C6/C11</f>
        <v>0.5</v>
      </c>
      <c r="D17" s="52">
        <f t="shared" si="1"/>
        <v>1</v>
      </c>
      <c r="E17" s="38">
        <f t="shared" si="1"/>
        <v>0</v>
      </c>
      <c r="F17" s="38">
        <f t="shared" ref="F17" si="2">F6/F11</f>
        <v>0</v>
      </c>
      <c r="G17" s="72">
        <f t="shared" si="1"/>
        <v>0.14705882352941177</v>
      </c>
      <c r="H17" s="37">
        <f t="shared" si="1"/>
        <v>0.29411764705882354</v>
      </c>
      <c r="I17" s="37">
        <f t="shared" si="1"/>
        <v>0</v>
      </c>
      <c r="J17" s="37">
        <f t="shared" ref="J17" si="3">J6/J11</f>
        <v>0</v>
      </c>
    </row>
    <row r="18" spans="1:10" x14ac:dyDescent="0.25">
      <c r="A18" s="13" t="s">
        <v>93</v>
      </c>
      <c r="B18" s="15"/>
      <c r="C18" s="37">
        <f t="shared" ref="C18:I18" si="4">C7/C11</f>
        <v>0</v>
      </c>
      <c r="D18" s="52">
        <f t="shared" si="4"/>
        <v>0</v>
      </c>
      <c r="E18" s="38">
        <f t="shared" si="4"/>
        <v>0</v>
      </c>
      <c r="F18" s="38">
        <f t="shared" ref="F18" si="5">F7/F11</f>
        <v>0</v>
      </c>
      <c r="G18" s="72">
        <f t="shared" si="4"/>
        <v>0.11764705882352941</v>
      </c>
      <c r="H18" s="37">
        <f t="shared" si="4"/>
        <v>0.11764705882352941</v>
      </c>
      <c r="I18" s="37">
        <f t="shared" si="4"/>
        <v>0.11764705882352941</v>
      </c>
      <c r="J18" s="37">
        <f t="shared" ref="J18" si="6">J7/J11</f>
        <v>5.8823529411764705E-2</v>
      </c>
    </row>
    <row r="19" spans="1:10" x14ac:dyDescent="0.25">
      <c r="A19" s="13" t="s">
        <v>94</v>
      </c>
      <c r="B19" s="16"/>
      <c r="C19" s="37">
        <f t="shared" ref="C19:I19" si="7">C8/C11</f>
        <v>0.1</v>
      </c>
      <c r="D19" s="52">
        <f t="shared" si="7"/>
        <v>0</v>
      </c>
      <c r="E19" s="38">
        <f t="shared" si="7"/>
        <v>0.2</v>
      </c>
      <c r="F19" s="38">
        <f t="shared" ref="F19" si="8">F8/F11</f>
        <v>0.2</v>
      </c>
      <c r="G19" s="72">
        <f t="shared" si="7"/>
        <v>0.14705882352941177</v>
      </c>
      <c r="H19" s="37">
        <f t="shared" si="7"/>
        <v>0.23529411764705882</v>
      </c>
      <c r="I19" s="37">
        <f t="shared" si="7"/>
        <v>5.8823529411764705E-2</v>
      </c>
      <c r="J19" s="37">
        <f t="shared" ref="J19" si="9">J8/J11</f>
        <v>5.8823529411764705E-2</v>
      </c>
    </row>
    <row r="20" spans="1:10" x14ac:dyDescent="0.25">
      <c r="A20" s="13" t="s">
        <v>95</v>
      </c>
      <c r="B20" s="17"/>
      <c r="C20" s="37">
        <f t="shared" ref="C20:I20" si="10">C9/C11</f>
        <v>0.3</v>
      </c>
      <c r="D20" s="52">
        <f t="shared" si="10"/>
        <v>0</v>
      </c>
      <c r="E20" s="38">
        <f t="shared" si="10"/>
        <v>0.6</v>
      </c>
      <c r="F20" s="38">
        <f t="shared" ref="F20" si="11">F9/F11</f>
        <v>0.6</v>
      </c>
      <c r="G20" s="72">
        <f t="shared" si="10"/>
        <v>0.20588235294117646</v>
      </c>
      <c r="H20" s="37">
        <f t="shared" si="10"/>
        <v>0.17647058823529413</v>
      </c>
      <c r="I20" s="37">
        <f t="shared" si="10"/>
        <v>0.23529411764705882</v>
      </c>
      <c r="J20" s="37">
        <f t="shared" ref="J20" si="12">J9/J11</f>
        <v>0.23529411764705882</v>
      </c>
    </row>
    <row r="21" spans="1:10" ht="18.75" thickBot="1" x14ac:dyDescent="0.3">
      <c r="A21" s="39" t="s">
        <v>96</v>
      </c>
      <c r="B21" s="40"/>
      <c r="C21" s="41">
        <f t="shared" ref="C21:I21" si="13">C10/C11</f>
        <v>0.1</v>
      </c>
      <c r="D21" s="53">
        <f t="shared" si="13"/>
        <v>0</v>
      </c>
      <c r="E21" s="42">
        <f t="shared" si="13"/>
        <v>0.2</v>
      </c>
      <c r="F21" s="42">
        <f t="shared" ref="F21" si="14">F10/F11</f>
        <v>0.2</v>
      </c>
      <c r="G21" s="73">
        <f t="shared" si="13"/>
        <v>0.38235294117647056</v>
      </c>
      <c r="H21" s="41">
        <f t="shared" si="13"/>
        <v>0.17647058823529413</v>
      </c>
      <c r="I21" s="41">
        <f t="shared" si="13"/>
        <v>0.58823529411764708</v>
      </c>
      <c r="J21" s="41">
        <f t="shared" ref="J21" si="15">J10/J11</f>
        <v>0.6470588235294118</v>
      </c>
    </row>
    <row r="22" spans="1:10" ht="15.75" thickBot="1" x14ac:dyDescent="0.3">
      <c r="A22" s="97" t="s">
        <v>87</v>
      </c>
      <c r="B22" s="98"/>
      <c r="C22" s="42">
        <f t="shared" ref="C22:I22" si="16">SUM(C16:C21)</f>
        <v>0.99999999999999989</v>
      </c>
      <c r="D22" s="42">
        <f t="shared" si="16"/>
        <v>1</v>
      </c>
      <c r="E22" s="42">
        <f t="shared" si="16"/>
        <v>1</v>
      </c>
      <c r="F22" s="42"/>
      <c r="G22" s="42">
        <f t="shared" si="16"/>
        <v>1</v>
      </c>
      <c r="H22" s="42">
        <f t="shared" si="16"/>
        <v>1</v>
      </c>
      <c r="I22" s="43">
        <f t="shared" si="16"/>
        <v>1</v>
      </c>
      <c r="J22" s="43">
        <f t="shared" ref="J22" si="17">SUM(J16:J21)</f>
        <v>1</v>
      </c>
    </row>
  </sheetData>
  <mergeCells count="11">
    <mergeCell ref="A2:J2"/>
    <mergeCell ref="H3:J3"/>
    <mergeCell ref="A13:I13"/>
    <mergeCell ref="A22:B22"/>
    <mergeCell ref="A3:A4"/>
    <mergeCell ref="B3:B4"/>
    <mergeCell ref="A11:B11"/>
    <mergeCell ref="C3:C4"/>
    <mergeCell ref="D14:F14"/>
    <mergeCell ref="D3:F3"/>
    <mergeCell ref="H14:J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E5AF1-608A-40B6-8B73-E6A50F6CDC53}">
  <dimension ref="A1:H72"/>
  <sheetViews>
    <sheetView topLeftCell="A50" workbookViewId="0">
      <selection sqref="A1:H72"/>
    </sheetView>
  </sheetViews>
  <sheetFormatPr defaultRowHeight="15" x14ac:dyDescent="0.25"/>
  <cols>
    <col min="1" max="1" width="6.7109375" style="2" customWidth="1"/>
    <col min="2" max="2" width="10.28515625" style="2" customWidth="1"/>
    <col min="3" max="3" width="9.42578125" style="1" customWidth="1"/>
    <col min="4" max="4" width="7.28515625" style="2" customWidth="1"/>
    <col min="5" max="5" width="19.7109375" style="2" customWidth="1"/>
    <col min="6" max="6" width="12.42578125" style="2" customWidth="1"/>
    <col min="7" max="7" width="13.42578125" style="2" customWidth="1"/>
    <col min="8" max="8" width="22.140625" style="2" customWidth="1"/>
  </cols>
  <sheetData>
    <row r="1" spans="1:8" ht="23.25" thickBot="1" x14ac:dyDescent="0.3">
      <c r="A1" s="21" t="s">
        <v>0</v>
      </c>
      <c r="B1" s="48" t="s">
        <v>1</v>
      </c>
      <c r="C1" s="48" t="s">
        <v>3</v>
      </c>
      <c r="D1" s="48" t="s">
        <v>5</v>
      </c>
      <c r="E1" s="48" t="s">
        <v>6</v>
      </c>
      <c r="F1" s="48" t="s">
        <v>7</v>
      </c>
      <c r="G1" s="48" t="s">
        <v>8</v>
      </c>
      <c r="H1" s="48" t="s">
        <v>9</v>
      </c>
    </row>
    <row r="2" spans="1:8" x14ac:dyDescent="0.25">
      <c r="A2" s="85">
        <v>2023</v>
      </c>
      <c r="B2" s="83">
        <v>1</v>
      </c>
      <c r="C2" s="24" t="s">
        <v>11</v>
      </c>
      <c r="D2" s="25">
        <v>2.5</v>
      </c>
      <c r="E2" s="25" t="s">
        <v>13</v>
      </c>
      <c r="F2" s="25">
        <v>0</v>
      </c>
      <c r="G2" s="65">
        <v>0</v>
      </c>
      <c r="H2" s="65">
        <v>0</v>
      </c>
    </row>
    <row r="3" spans="1:8" x14ac:dyDescent="0.25">
      <c r="A3" s="86"/>
      <c r="B3" s="74"/>
      <c r="C3" s="1" t="s">
        <v>14</v>
      </c>
      <c r="D3" s="2">
        <v>2.5</v>
      </c>
      <c r="E3" s="2" t="s">
        <v>16</v>
      </c>
      <c r="F3" s="2">
        <v>0</v>
      </c>
      <c r="G3" s="10">
        <v>0</v>
      </c>
      <c r="H3" s="10">
        <v>0</v>
      </c>
    </row>
    <row r="4" spans="1:8" x14ac:dyDescent="0.25">
      <c r="A4" s="86"/>
      <c r="B4" s="74">
        <v>2</v>
      </c>
      <c r="C4" s="1" t="s">
        <v>18</v>
      </c>
      <c r="D4" s="2" t="s">
        <v>20</v>
      </c>
      <c r="E4" s="2" t="s">
        <v>16</v>
      </c>
      <c r="F4" s="2">
        <v>0</v>
      </c>
      <c r="G4" s="10">
        <v>0</v>
      </c>
      <c r="H4" s="10">
        <v>0</v>
      </c>
    </row>
    <row r="5" spans="1:8" x14ac:dyDescent="0.25">
      <c r="A5" s="86"/>
      <c r="B5" s="74"/>
      <c r="C5" s="1" t="s">
        <v>21</v>
      </c>
      <c r="D5" s="2" t="s">
        <v>20</v>
      </c>
      <c r="E5" s="2" t="s">
        <v>16</v>
      </c>
      <c r="F5" s="2">
        <v>0</v>
      </c>
      <c r="G5" s="10">
        <v>0</v>
      </c>
      <c r="H5" s="10">
        <v>0</v>
      </c>
    </row>
    <row r="6" spans="1:8" ht="30" x14ac:dyDescent="0.25">
      <c r="A6" s="86"/>
      <c r="B6" s="74"/>
      <c r="C6" s="1" t="s">
        <v>23</v>
      </c>
      <c r="D6" s="2" t="s">
        <v>20</v>
      </c>
      <c r="E6" s="2" t="s">
        <v>25</v>
      </c>
      <c r="F6" s="2">
        <v>0</v>
      </c>
      <c r="G6" s="10">
        <v>0</v>
      </c>
      <c r="H6" s="10">
        <v>0</v>
      </c>
    </row>
    <row r="7" spans="1:8" ht="22.5" x14ac:dyDescent="0.25">
      <c r="A7" s="86"/>
      <c r="B7" s="8" t="s">
        <v>26</v>
      </c>
      <c r="C7" s="8" t="s">
        <v>28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</row>
    <row r="8" spans="1:8" x14ac:dyDescent="0.25">
      <c r="A8" s="86"/>
      <c r="B8" s="74" t="s">
        <v>11</v>
      </c>
      <c r="C8" s="1" t="s">
        <v>31</v>
      </c>
      <c r="D8" s="2">
        <v>0</v>
      </c>
      <c r="E8" s="2">
        <v>46</v>
      </c>
      <c r="F8" s="2">
        <v>21</v>
      </c>
      <c r="G8" s="2">
        <v>21</v>
      </c>
      <c r="H8" s="27">
        <v>0.45652173913043476</v>
      </c>
    </row>
    <row r="9" spans="1:8" x14ac:dyDescent="0.25">
      <c r="A9" s="86"/>
      <c r="B9" s="74"/>
      <c r="C9" s="1" t="s">
        <v>33</v>
      </c>
      <c r="D9" s="2">
        <v>0</v>
      </c>
      <c r="E9" s="2">
        <v>2</v>
      </c>
      <c r="F9" s="2">
        <v>5</v>
      </c>
      <c r="G9" s="2">
        <v>5</v>
      </c>
      <c r="H9" s="27">
        <v>2.5</v>
      </c>
    </row>
    <row r="10" spans="1:8" x14ac:dyDescent="0.25">
      <c r="A10" s="86"/>
      <c r="B10" s="74"/>
      <c r="C10" s="1" t="s">
        <v>35</v>
      </c>
      <c r="D10" s="2">
        <v>0</v>
      </c>
      <c r="E10" s="2" t="s">
        <v>37</v>
      </c>
      <c r="F10" s="2">
        <v>0</v>
      </c>
      <c r="G10" s="2">
        <v>0</v>
      </c>
      <c r="H10" s="27">
        <v>0</v>
      </c>
    </row>
    <row r="11" spans="1:8" x14ac:dyDescent="0.25">
      <c r="A11" s="86"/>
      <c r="B11" s="74" t="s">
        <v>14</v>
      </c>
      <c r="C11" s="1" t="s">
        <v>39</v>
      </c>
      <c r="D11" s="2">
        <v>0</v>
      </c>
      <c r="E11" s="2">
        <v>700</v>
      </c>
      <c r="F11" s="2">
        <v>747</v>
      </c>
      <c r="G11" s="2">
        <v>747</v>
      </c>
      <c r="H11" s="27">
        <v>1.0671428571428572</v>
      </c>
    </row>
    <row r="12" spans="1:8" x14ac:dyDescent="0.25">
      <c r="A12" s="86"/>
      <c r="B12" s="74"/>
      <c r="C12" s="1" t="s">
        <v>41</v>
      </c>
      <c r="D12" s="2">
        <v>0</v>
      </c>
      <c r="E12" s="2">
        <v>9</v>
      </c>
      <c r="F12" s="2">
        <v>10</v>
      </c>
      <c r="G12" s="2">
        <v>10</v>
      </c>
      <c r="H12" s="27">
        <v>1.1111111111111112</v>
      </c>
    </row>
    <row r="13" spans="1:8" x14ac:dyDescent="0.25">
      <c r="A13" s="86"/>
      <c r="B13" s="74" t="s">
        <v>43</v>
      </c>
      <c r="C13" s="1" t="s">
        <v>45</v>
      </c>
      <c r="D13" s="2">
        <v>0</v>
      </c>
      <c r="E13" s="2">
        <v>3</v>
      </c>
      <c r="F13" s="2">
        <v>2</v>
      </c>
      <c r="G13" s="2">
        <v>2</v>
      </c>
      <c r="H13" s="27">
        <v>0.66666666666666663</v>
      </c>
    </row>
    <row r="14" spans="1:8" x14ac:dyDescent="0.25">
      <c r="A14" s="86"/>
      <c r="B14" s="74"/>
      <c r="C14" s="1" t="s">
        <v>47</v>
      </c>
      <c r="D14" s="2">
        <v>0</v>
      </c>
      <c r="E14" s="2">
        <v>18</v>
      </c>
      <c r="F14" s="2">
        <v>9</v>
      </c>
      <c r="G14" s="2">
        <v>9</v>
      </c>
      <c r="H14" s="27">
        <v>0.5</v>
      </c>
    </row>
    <row r="15" spans="1:8" x14ac:dyDescent="0.25">
      <c r="A15" s="86"/>
      <c r="B15" s="74" t="s">
        <v>48</v>
      </c>
      <c r="C15" s="1" t="s">
        <v>49</v>
      </c>
      <c r="D15" s="2">
        <v>0</v>
      </c>
      <c r="E15" s="2">
        <v>35</v>
      </c>
      <c r="F15" s="2">
        <v>27</v>
      </c>
      <c r="G15" s="2">
        <v>27</v>
      </c>
      <c r="H15" s="27">
        <v>0.77142857142857146</v>
      </c>
    </row>
    <row r="16" spans="1:8" x14ac:dyDescent="0.25">
      <c r="A16" s="86"/>
      <c r="B16" s="74"/>
      <c r="C16" s="1" t="s">
        <v>51</v>
      </c>
      <c r="D16" s="2">
        <v>0</v>
      </c>
      <c r="E16" s="2">
        <v>700</v>
      </c>
      <c r="F16" s="2">
        <v>169</v>
      </c>
      <c r="G16" s="2">
        <v>169</v>
      </c>
      <c r="H16" s="27">
        <v>0.24142857142857144</v>
      </c>
    </row>
    <row r="17" spans="1:8" x14ac:dyDescent="0.25">
      <c r="A17" s="86"/>
      <c r="B17" s="74"/>
      <c r="C17" s="1" t="s">
        <v>53</v>
      </c>
      <c r="D17" s="2">
        <v>0</v>
      </c>
      <c r="E17" s="2">
        <v>20</v>
      </c>
      <c r="F17" s="2">
        <v>13</v>
      </c>
      <c r="G17" s="2">
        <v>13</v>
      </c>
      <c r="H17" s="27">
        <v>0.65</v>
      </c>
    </row>
    <row r="18" spans="1:8" x14ac:dyDescent="0.25">
      <c r="A18" s="86"/>
      <c r="B18" s="74"/>
      <c r="C18" s="1" t="s">
        <v>55</v>
      </c>
      <c r="D18" s="2">
        <v>0</v>
      </c>
      <c r="E18" s="2">
        <v>1</v>
      </c>
      <c r="F18" s="2">
        <v>1</v>
      </c>
      <c r="G18" s="2">
        <v>1</v>
      </c>
      <c r="H18" s="27">
        <v>1</v>
      </c>
    </row>
    <row r="19" spans="1:8" x14ac:dyDescent="0.25">
      <c r="A19" s="86"/>
      <c r="B19" s="74"/>
      <c r="C19" s="1" t="s">
        <v>57</v>
      </c>
      <c r="D19" s="2">
        <v>0</v>
      </c>
      <c r="E19" s="2" t="s">
        <v>59</v>
      </c>
      <c r="F19" s="2">
        <v>0</v>
      </c>
      <c r="G19" s="2">
        <v>0</v>
      </c>
      <c r="H19" s="27">
        <v>0</v>
      </c>
    </row>
    <row r="20" spans="1:8" x14ac:dyDescent="0.25">
      <c r="A20" s="86"/>
      <c r="B20" s="74" t="s">
        <v>60</v>
      </c>
      <c r="C20" s="1" t="s">
        <v>62</v>
      </c>
      <c r="D20" s="2">
        <v>0</v>
      </c>
      <c r="E20" s="2">
        <v>1300</v>
      </c>
      <c r="F20" s="2">
        <v>726</v>
      </c>
      <c r="G20" s="2">
        <v>726</v>
      </c>
      <c r="H20" s="27">
        <v>0.55846153846153845</v>
      </c>
    </row>
    <row r="21" spans="1:8" x14ac:dyDescent="0.25">
      <c r="A21" s="86"/>
      <c r="B21" s="74"/>
      <c r="C21" s="1" t="s">
        <v>64</v>
      </c>
      <c r="D21" s="2">
        <v>0</v>
      </c>
      <c r="E21" s="2">
        <v>35</v>
      </c>
      <c r="F21" s="2">
        <v>3</v>
      </c>
      <c r="G21" s="2">
        <v>3</v>
      </c>
      <c r="H21" s="27">
        <v>8.5714285714285715E-2</v>
      </c>
    </row>
    <row r="22" spans="1:8" x14ac:dyDescent="0.25">
      <c r="A22" s="86"/>
      <c r="B22" s="74" t="s">
        <v>21</v>
      </c>
      <c r="C22" s="1" t="s">
        <v>67</v>
      </c>
      <c r="D22" s="2">
        <v>0</v>
      </c>
      <c r="E22" s="2">
        <v>40</v>
      </c>
      <c r="F22" s="2">
        <v>36</v>
      </c>
      <c r="G22" s="2">
        <v>36</v>
      </c>
      <c r="H22" s="27">
        <v>0.9</v>
      </c>
    </row>
    <row r="23" spans="1:8" x14ac:dyDescent="0.25">
      <c r="A23" s="86"/>
      <c r="B23" s="74"/>
      <c r="C23" s="1" t="s">
        <v>69</v>
      </c>
      <c r="D23" s="2">
        <v>0</v>
      </c>
      <c r="E23" s="2">
        <v>3</v>
      </c>
      <c r="F23" s="2">
        <v>0</v>
      </c>
      <c r="G23" s="2">
        <v>0</v>
      </c>
      <c r="H23" s="27">
        <v>0</v>
      </c>
    </row>
    <row r="24" spans="1:8" ht="15.75" thickBot="1" x14ac:dyDescent="0.3">
      <c r="A24" s="87"/>
      <c r="B24" s="75"/>
      <c r="C24" s="30" t="s">
        <v>71</v>
      </c>
      <c r="D24" s="31">
        <v>0</v>
      </c>
      <c r="E24" s="31">
        <v>3</v>
      </c>
      <c r="F24" s="31">
        <v>2</v>
      </c>
      <c r="G24" s="31">
        <v>2</v>
      </c>
      <c r="H24" s="32">
        <v>0.66666666666666663</v>
      </c>
    </row>
    <row r="25" spans="1:8" ht="23.25" thickBot="1" x14ac:dyDescent="0.3">
      <c r="A25" s="78">
        <v>2024</v>
      </c>
      <c r="B25" s="48" t="s">
        <v>1</v>
      </c>
      <c r="C25" s="48" t="s">
        <v>3</v>
      </c>
      <c r="D25" s="48" t="s">
        <v>5</v>
      </c>
      <c r="E25" s="48" t="s">
        <v>6</v>
      </c>
      <c r="F25" s="48" t="s">
        <v>7</v>
      </c>
      <c r="G25" s="48" t="s">
        <v>8</v>
      </c>
      <c r="H25" s="48" t="s">
        <v>9</v>
      </c>
    </row>
    <row r="26" spans="1:8" x14ac:dyDescent="0.25">
      <c r="A26" s="78"/>
      <c r="B26" s="83">
        <v>1</v>
      </c>
      <c r="C26" s="24" t="s">
        <v>11</v>
      </c>
      <c r="D26" s="25" t="s">
        <v>73</v>
      </c>
      <c r="E26" s="25">
        <v>3</v>
      </c>
      <c r="F26" s="25">
        <v>3.2</v>
      </c>
      <c r="G26" s="25">
        <v>3.2</v>
      </c>
      <c r="H26" s="26">
        <v>1.0666666666666667</v>
      </c>
    </row>
    <row r="27" spans="1:8" x14ac:dyDescent="0.25">
      <c r="A27" s="78"/>
      <c r="B27" s="74"/>
      <c r="C27" s="1" t="s">
        <v>14</v>
      </c>
      <c r="D27" s="2" t="s">
        <v>73</v>
      </c>
      <c r="E27" s="2">
        <v>4</v>
      </c>
      <c r="F27" s="2">
        <v>3.4</v>
      </c>
      <c r="G27" s="2">
        <v>3.4</v>
      </c>
      <c r="H27" s="27">
        <v>0.85</v>
      </c>
    </row>
    <row r="28" spans="1:8" x14ac:dyDescent="0.25">
      <c r="A28" s="78"/>
      <c r="B28" s="74">
        <v>2</v>
      </c>
      <c r="C28" s="1" t="s">
        <v>18</v>
      </c>
      <c r="D28" s="2">
        <v>2</v>
      </c>
      <c r="E28" s="2">
        <v>4</v>
      </c>
      <c r="F28" s="2">
        <v>2.8</v>
      </c>
      <c r="G28" s="2">
        <v>2.8</v>
      </c>
      <c r="H28" s="27">
        <v>0.7</v>
      </c>
    </row>
    <row r="29" spans="1:8" x14ac:dyDescent="0.25">
      <c r="A29" s="78"/>
      <c r="B29" s="74"/>
      <c r="C29" s="1" t="s">
        <v>21</v>
      </c>
      <c r="D29" s="2">
        <v>2</v>
      </c>
      <c r="E29" s="2">
        <v>3</v>
      </c>
      <c r="F29" s="2">
        <v>2.6</v>
      </c>
      <c r="G29" s="2">
        <v>2.6</v>
      </c>
      <c r="H29" s="27">
        <v>0.8666666666666667</v>
      </c>
    </row>
    <row r="30" spans="1:8" x14ac:dyDescent="0.25">
      <c r="A30" s="78"/>
      <c r="B30" s="74"/>
      <c r="C30" s="1" t="s">
        <v>23</v>
      </c>
      <c r="D30" s="2">
        <v>2</v>
      </c>
      <c r="E30" s="2">
        <v>3</v>
      </c>
      <c r="F30" s="2">
        <v>2.7</v>
      </c>
      <c r="G30" s="2">
        <v>2.7</v>
      </c>
      <c r="H30" s="27">
        <v>0.9</v>
      </c>
    </row>
    <row r="31" spans="1:8" ht="22.5" x14ac:dyDescent="0.25">
      <c r="A31" s="78"/>
      <c r="B31" s="8" t="s">
        <v>26</v>
      </c>
      <c r="C31" s="8" t="s">
        <v>28</v>
      </c>
      <c r="D31" s="8" t="s">
        <v>5</v>
      </c>
      <c r="E31" s="8" t="s">
        <v>6</v>
      </c>
      <c r="F31" s="8" t="s">
        <v>7</v>
      </c>
      <c r="G31" s="8" t="s">
        <v>8</v>
      </c>
      <c r="H31" s="8" t="s">
        <v>9</v>
      </c>
    </row>
    <row r="32" spans="1:8" x14ac:dyDescent="0.25">
      <c r="A32" s="78"/>
      <c r="B32" s="74" t="s">
        <v>11</v>
      </c>
      <c r="C32" s="1" t="s">
        <v>31</v>
      </c>
      <c r="D32" s="2">
        <v>0</v>
      </c>
      <c r="E32" s="2">
        <v>46</v>
      </c>
      <c r="F32" s="2">
        <v>1</v>
      </c>
      <c r="G32" s="2">
        <v>22</v>
      </c>
      <c r="H32" s="27">
        <v>0.47826086956521741</v>
      </c>
    </row>
    <row r="33" spans="1:8" x14ac:dyDescent="0.25">
      <c r="A33" s="78"/>
      <c r="B33" s="74"/>
      <c r="C33" s="1" t="s">
        <v>33</v>
      </c>
      <c r="D33" s="2">
        <v>0</v>
      </c>
      <c r="E33" s="2">
        <v>2</v>
      </c>
      <c r="F33" s="2">
        <v>0</v>
      </c>
      <c r="G33" s="2">
        <v>5</v>
      </c>
      <c r="H33" s="27">
        <v>2.5</v>
      </c>
    </row>
    <row r="34" spans="1:8" x14ac:dyDescent="0.25">
      <c r="A34" s="78"/>
      <c r="B34" s="74"/>
      <c r="C34" s="1" t="s">
        <v>35</v>
      </c>
      <c r="D34" s="2">
        <v>0</v>
      </c>
      <c r="E34" s="2" t="s">
        <v>37</v>
      </c>
      <c r="F34" s="2" t="s">
        <v>74</v>
      </c>
      <c r="G34" s="2" t="s">
        <v>74</v>
      </c>
      <c r="H34" s="27">
        <v>0.33300000000000002</v>
      </c>
    </row>
    <row r="35" spans="1:8" x14ac:dyDescent="0.25">
      <c r="A35" s="78"/>
      <c r="B35" s="74" t="s">
        <v>14</v>
      </c>
      <c r="C35" s="1" t="s">
        <v>39</v>
      </c>
      <c r="D35" s="2" t="s">
        <v>73</v>
      </c>
      <c r="E35" s="2">
        <v>700</v>
      </c>
      <c r="F35" s="2" t="s">
        <v>75</v>
      </c>
      <c r="G35" s="2">
        <v>747</v>
      </c>
      <c r="H35" s="27">
        <v>1.0671428571428572</v>
      </c>
    </row>
    <row r="36" spans="1:8" x14ac:dyDescent="0.25">
      <c r="A36" s="78"/>
      <c r="B36" s="74"/>
      <c r="C36" s="1" t="s">
        <v>41</v>
      </c>
      <c r="D36" s="2">
        <v>0</v>
      </c>
      <c r="E36" s="2">
        <v>9</v>
      </c>
      <c r="F36" s="2">
        <v>1</v>
      </c>
      <c r="G36" s="2">
        <v>12</v>
      </c>
      <c r="H36" s="27">
        <v>1.3333333333333333</v>
      </c>
    </row>
    <row r="37" spans="1:8" x14ac:dyDescent="0.25">
      <c r="A37" s="78"/>
      <c r="B37" s="74" t="s">
        <v>43</v>
      </c>
      <c r="C37" s="1" t="s">
        <v>45</v>
      </c>
      <c r="D37" s="2">
        <v>0</v>
      </c>
      <c r="E37" s="2">
        <v>3</v>
      </c>
      <c r="F37" s="2">
        <v>0</v>
      </c>
      <c r="G37" s="2">
        <v>2</v>
      </c>
      <c r="H37" s="27">
        <v>0.66666666666666663</v>
      </c>
    </row>
    <row r="38" spans="1:8" x14ac:dyDescent="0.25">
      <c r="A38" s="78"/>
      <c r="B38" s="74"/>
      <c r="C38" s="1" t="s">
        <v>47</v>
      </c>
      <c r="D38" s="2">
        <v>0</v>
      </c>
      <c r="E38" s="2">
        <v>18</v>
      </c>
      <c r="F38" s="2">
        <v>68</v>
      </c>
      <c r="G38" s="2">
        <v>67</v>
      </c>
      <c r="H38" s="27">
        <v>3.7222222222222223</v>
      </c>
    </row>
    <row r="39" spans="1:8" x14ac:dyDescent="0.25">
      <c r="A39" s="78"/>
      <c r="B39" s="74" t="s">
        <v>48</v>
      </c>
      <c r="C39" s="1" t="s">
        <v>49</v>
      </c>
      <c r="D39" s="2">
        <v>0</v>
      </c>
      <c r="E39" s="2">
        <v>35</v>
      </c>
      <c r="F39" s="2">
        <v>3</v>
      </c>
      <c r="G39" s="2">
        <v>31</v>
      </c>
      <c r="H39" s="27">
        <v>0.88571428571428568</v>
      </c>
    </row>
    <row r="40" spans="1:8" x14ac:dyDescent="0.25">
      <c r="A40" s="78"/>
      <c r="B40" s="74"/>
      <c r="C40" s="1" t="s">
        <v>51</v>
      </c>
      <c r="D40" s="2">
        <v>0</v>
      </c>
      <c r="E40" s="2">
        <v>700</v>
      </c>
      <c r="F40" s="2">
        <v>388</v>
      </c>
      <c r="G40" s="2">
        <v>557</v>
      </c>
      <c r="H40" s="27">
        <v>0.79571428571428571</v>
      </c>
    </row>
    <row r="41" spans="1:8" x14ac:dyDescent="0.25">
      <c r="A41" s="78"/>
      <c r="B41" s="74"/>
      <c r="C41" s="1" t="s">
        <v>53</v>
      </c>
      <c r="D41" s="2">
        <v>0</v>
      </c>
      <c r="E41" s="2">
        <v>20</v>
      </c>
      <c r="F41" s="2">
        <v>3</v>
      </c>
      <c r="G41" s="2">
        <v>24</v>
      </c>
      <c r="H41" s="27">
        <v>1.2</v>
      </c>
    </row>
    <row r="42" spans="1:8" x14ac:dyDescent="0.25">
      <c r="A42" s="78"/>
      <c r="B42" s="74"/>
      <c r="C42" s="1" t="s">
        <v>55</v>
      </c>
      <c r="D42" s="2">
        <v>0</v>
      </c>
      <c r="E42" s="2">
        <v>1</v>
      </c>
      <c r="F42" s="2">
        <v>1</v>
      </c>
      <c r="G42" s="2">
        <v>2</v>
      </c>
      <c r="H42" s="27">
        <v>2</v>
      </c>
    </row>
    <row r="43" spans="1:8" x14ac:dyDescent="0.25">
      <c r="A43" s="78"/>
      <c r="B43" s="74"/>
      <c r="C43" s="1" t="s">
        <v>57</v>
      </c>
      <c r="D43" s="2">
        <v>0</v>
      </c>
      <c r="E43" s="2">
        <v>0</v>
      </c>
      <c r="F43" s="29">
        <v>0.129</v>
      </c>
      <c r="G43" s="29">
        <v>0.129</v>
      </c>
      <c r="H43" s="27">
        <v>1</v>
      </c>
    </row>
    <row r="44" spans="1:8" ht="60" x14ac:dyDescent="0.25">
      <c r="A44" s="78"/>
      <c r="B44" s="74" t="s">
        <v>60</v>
      </c>
      <c r="C44" s="1" t="s">
        <v>62</v>
      </c>
      <c r="D44" s="2">
        <v>0</v>
      </c>
      <c r="E44" s="2">
        <v>1300</v>
      </c>
      <c r="F44" s="2" t="s">
        <v>77</v>
      </c>
      <c r="G44" s="2">
        <v>3423</v>
      </c>
      <c r="H44" s="27">
        <v>2.6330769230769229</v>
      </c>
    </row>
    <row r="45" spans="1:8" x14ac:dyDescent="0.25">
      <c r="A45" s="78"/>
      <c r="B45" s="74"/>
      <c r="C45" s="1" t="s">
        <v>64</v>
      </c>
      <c r="D45" s="2">
        <v>0</v>
      </c>
      <c r="E45" s="2">
        <v>35</v>
      </c>
      <c r="F45" s="2">
        <v>20</v>
      </c>
      <c r="G45" s="2">
        <v>50</v>
      </c>
      <c r="H45" s="27">
        <v>1.4285714285714286</v>
      </c>
    </row>
    <row r="46" spans="1:8" x14ac:dyDescent="0.25">
      <c r="A46" s="78"/>
      <c r="B46" s="74" t="s">
        <v>21</v>
      </c>
      <c r="C46" s="1" t="s">
        <v>67</v>
      </c>
      <c r="D46" s="2">
        <v>0</v>
      </c>
      <c r="E46" s="2">
        <v>40</v>
      </c>
      <c r="F46" s="2">
        <v>16</v>
      </c>
      <c r="G46" s="2">
        <v>54</v>
      </c>
      <c r="H46" s="27">
        <v>1.35</v>
      </c>
    </row>
    <row r="47" spans="1:8" x14ac:dyDescent="0.25">
      <c r="A47" s="78"/>
      <c r="B47" s="74"/>
      <c r="C47" s="1" t="s">
        <v>69</v>
      </c>
      <c r="D47" s="2">
        <v>3</v>
      </c>
      <c r="E47" s="2">
        <v>4</v>
      </c>
      <c r="F47" s="2">
        <v>3.6</v>
      </c>
      <c r="G47" s="2">
        <v>3.6</v>
      </c>
      <c r="H47" s="27">
        <v>0.9</v>
      </c>
    </row>
    <row r="48" spans="1:8" ht="15.75" thickBot="1" x14ac:dyDescent="0.3">
      <c r="A48" s="79"/>
      <c r="B48" s="75"/>
      <c r="C48" s="30" t="s">
        <v>71</v>
      </c>
      <c r="D48" s="31">
        <v>0</v>
      </c>
      <c r="E48" s="31">
        <v>3</v>
      </c>
      <c r="F48" s="31">
        <v>3</v>
      </c>
      <c r="G48" s="31">
        <v>5</v>
      </c>
      <c r="H48" s="32">
        <v>1.6666666666666667</v>
      </c>
    </row>
    <row r="49" spans="1:8" ht="23.25" thickBot="1" x14ac:dyDescent="0.3">
      <c r="A49" s="80" t="s">
        <v>78</v>
      </c>
      <c r="B49" s="48" t="s">
        <v>1</v>
      </c>
      <c r="C49" s="48" t="s">
        <v>3</v>
      </c>
      <c r="D49" s="48" t="s">
        <v>5</v>
      </c>
      <c r="E49" s="48" t="s">
        <v>6</v>
      </c>
      <c r="F49" s="48" t="s">
        <v>7</v>
      </c>
      <c r="G49" s="48" t="s">
        <v>8</v>
      </c>
      <c r="H49" s="48" t="s">
        <v>9</v>
      </c>
    </row>
    <row r="50" spans="1:8" x14ac:dyDescent="0.25">
      <c r="A50" s="81"/>
      <c r="B50" s="83">
        <v>1</v>
      </c>
      <c r="C50" s="24" t="s">
        <v>11</v>
      </c>
      <c r="D50" s="25" t="s">
        <v>73</v>
      </c>
      <c r="E50" s="25">
        <v>3</v>
      </c>
      <c r="F50" s="25">
        <v>3.2</v>
      </c>
      <c r="G50" s="25">
        <v>3.2</v>
      </c>
      <c r="H50" s="26">
        <v>1.0666666666666667</v>
      </c>
    </row>
    <row r="51" spans="1:8" x14ac:dyDescent="0.25">
      <c r="A51" s="81"/>
      <c r="B51" s="74"/>
      <c r="C51" s="1" t="s">
        <v>14</v>
      </c>
      <c r="D51" s="2" t="s">
        <v>73</v>
      </c>
      <c r="E51" s="2">
        <v>4</v>
      </c>
      <c r="F51" s="2">
        <v>3.4</v>
      </c>
      <c r="G51" s="2">
        <v>3.4</v>
      </c>
      <c r="H51" s="27">
        <v>0.85</v>
      </c>
    </row>
    <row r="52" spans="1:8" x14ac:dyDescent="0.25">
      <c r="A52" s="81"/>
      <c r="B52" s="74">
        <v>2</v>
      </c>
      <c r="C52" s="1" t="s">
        <v>18</v>
      </c>
      <c r="D52" s="2">
        <v>2</v>
      </c>
      <c r="E52" s="2">
        <v>4</v>
      </c>
      <c r="F52" s="2">
        <v>2.8</v>
      </c>
      <c r="G52" s="2">
        <v>2.8</v>
      </c>
      <c r="H52" s="27">
        <v>0.7</v>
      </c>
    </row>
    <row r="53" spans="1:8" x14ac:dyDescent="0.25">
      <c r="A53" s="81"/>
      <c r="B53" s="74"/>
      <c r="C53" s="1" t="s">
        <v>21</v>
      </c>
      <c r="D53" s="2">
        <v>2</v>
      </c>
      <c r="E53" s="2">
        <v>3</v>
      </c>
      <c r="F53" s="2">
        <v>2.6</v>
      </c>
      <c r="G53" s="2">
        <v>2.6</v>
      </c>
      <c r="H53" s="27">
        <v>0.8666666666666667</v>
      </c>
    </row>
    <row r="54" spans="1:8" x14ac:dyDescent="0.25">
      <c r="A54" s="81"/>
      <c r="B54" s="74"/>
      <c r="C54" s="1" t="s">
        <v>23</v>
      </c>
      <c r="D54" s="2">
        <v>2</v>
      </c>
      <c r="E54" s="2">
        <v>3</v>
      </c>
      <c r="F54" s="2">
        <v>2.7</v>
      </c>
      <c r="G54" s="2">
        <v>2.7</v>
      </c>
      <c r="H54" s="27">
        <v>0.9</v>
      </c>
    </row>
    <row r="55" spans="1:8" ht="22.5" x14ac:dyDescent="0.25">
      <c r="A55" s="81"/>
      <c r="B55" s="8" t="s">
        <v>26</v>
      </c>
      <c r="C55" s="8" t="s">
        <v>28</v>
      </c>
      <c r="D55" s="8" t="s">
        <v>5</v>
      </c>
      <c r="E55" s="8" t="s">
        <v>6</v>
      </c>
      <c r="F55" s="8" t="s">
        <v>7</v>
      </c>
      <c r="G55" s="8" t="s">
        <v>8</v>
      </c>
      <c r="H55" s="8" t="s">
        <v>9</v>
      </c>
    </row>
    <row r="56" spans="1:8" x14ac:dyDescent="0.25">
      <c r="A56" s="81"/>
      <c r="B56" s="74" t="s">
        <v>11</v>
      </c>
      <c r="C56" s="2" t="s">
        <v>31</v>
      </c>
      <c r="D56" s="2">
        <v>0</v>
      </c>
      <c r="E56" s="2">
        <v>46</v>
      </c>
      <c r="F56" s="2">
        <v>0</v>
      </c>
      <c r="G56" s="2">
        <v>22</v>
      </c>
      <c r="H56" s="27">
        <v>0.47826086956521741</v>
      </c>
    </row>
    <row r="57" spans="1:8" x14ac:dyDescent="0.25">
      <c r="A57" s="81"/>
      <c r="B57" s="74"/>
      <c r="C57" s="1" t="s">
        <v>33</v>
      </c>
      <c r="D57" s="2">
        <v>0</v>
      </c>
      <c r="E57" s="2">
        <v>2</v>
      </c>
      <c r="F57" s="2">
        <v>0</v>
      </c>
      <c r="G57" s="2">
        <v>5</v>
      </c>
      <c r="H57" s="27">
        <v>2.5</v>
      </c>
    </row>
    <row r="58" spans="1:8" x14ac:dyDescent="0.25">
      <c r="A58" s="81"/>
      <c r="B58" s="74"/>
      <c r="C58" s="1" t="s">
        <v>35</v>
      </c>
      <c r="D58" s="2">
        <v>0</v>
      </c>
      <c r="E58" s="2" t="s">
        <v>80</v>
      </c>
      <c r="F58" s="2" t="s">
        <v>81</v>
      </c>
      <c r="G58" s="2" t="s">
        <v>82</v>
      </c>
      <c r="H58" s="27">
        <v>0.66666000000000003</v>
      </c>
    </row>
    <row r="59" spans="1:8" x14ac:dyDescent="0.25">
      <c r="A59" s="81"/>
      <c r="B59" s="74" t="s">
        <v>14</v>
      </c>
      <c r="C59" s="1" t="s">
        <v>39</v>
      </c>
      <c r="D59" s="2" t="s">
        <v>73</v>
      </c>
      <c r="E59" s="2">
        <v>700</v>
      </c>
      <c r="F59" s="2">
        <v>22</v>
      </c>
      <c r="G59" s="2">
        <v>769</v>
      </c>
      <c r="H59" s="27">
        <v>1.0985714285714285</v>
      </c>
    </row>
    <row r="60" spans="1:8" x14ac:dyDescent="0.25">
      <c r="A60" s="81"/>
      <c r="B60" s="74"/>
      <c r="C60" s="1" t="s">
        <v>41</v>
      </c>
      <c r="D60" s="2">
        <v>0</v>
      </c>
      <c r="E60" s="2">
        <v>9</v>
      </c>
      <c r="F60" s="2">
        <v>1</v>
      </c>
      <c r="G60" s="2">
        <v>12</v>
      </c>
      <c r="H60" s="27">
        <v>1.3333333333333333</v>
      </c>
    </row>
    <row r="61" spans="1:8" x14ac:dyDescent="0.25">
      <c r="A61" s="81"/>
      <c r="B61" s="74" t="s">
        <v>43</v>
      </c>
      <c r="C61" s="1" t="s">
        <v>45</v>
      </c>
      <c r="D61" s="2">
        <v>0</v>
      </c>
      <c r="E61" s="2">
        <v>3</v>
      </c>
      <c r="F61" s="2">
        <v>1</v>
      </c>
      <c r="G61" s="2">
        <v>3</v>
      </c>
      <c r="H61" s="27">
        <v>1</v>
      </c>
    </row>
    <row r="62" spans="1:8" x14ac:dyDescent="0.25">
      <c r="A62" s="81"/>
      <c r="B62" s="74"/>
      <c r="C62" s="1" t="s">
        <v>47</v>
      </c>
      <c r="D62" s="2">
        <v>0</v>
      </c>
      <c r="E62" s="2">
        <v>18</v>
      </c>
      <c r="F62" s="2">
        <v>0</v>
      </c>
      <c r="G62" s="2">
        <v>67</v>
      </c>
      <c r="H62" s="27">
        <v>3.7222222222222223</v>
      </c>
    </row>
    <row r="63" spans="1:8" x14ac:dyDescent="0.25">
      <c r="A63" s="81"/>
      <c r="B63" s="74" t="s">
        <v>48</v>
      </c>
      <c r="C63" s="1" t="s">
        <v>49</v>
      </c>
      <c r="D63" s="2">
        <v>0</v>
      </c>
      <c r="E63" s="2">
        <v>35</v>
      </c>
      <c r="F63" s="2">
        <v>2</v>
      </c>
      <c r="G63" s="2">
        <v>32</v>
      </c>
      <c r="H63" s="27">
        <v>0.91428571428571426</v>
      </c>
    </row>
    <row r="64" spans="1:8" x14ac:dyDescent="0.25">
      <c r="A64" s="81"/>
      <c r="B64" s="74"/>
      <c r="C64" s="1" t="s">
        <v>51</v>
      </c>
      <c r="D64" s="2">
        <v>0</v>
      </c>
      <c r="E64" s="2">
        <v>700</v>
      </c>
      <c r="F64" s="2">
        <v>209</v>
      </c>
      <c r="G64" s="2">
        <v>766</v>
      </c>
      <c r="H64" s="27">
        <v>1.0942857142857143</v>
      </c>
    </row>
    <row r="65" spans="1:8" x14ac:dyDescent="0.25">
      <c r="A65" s="81"/>
      <c r="B65" s="74"/>
      <c r="C65" s="1" t="s">
        <v>53</v>
      </c>
      <c r="D65" s="2">
        <v>0</v>
      </c>
      <c r="E65" s="2">
        <v>20</v>
      </c>
      <c r="F65" s="2">
        <v>0</v>
      </c>
      <c r="G65" s="2">
        <v>24</v>
      </c>
      <c r="H65" s="27">
        <v>1.2</v>
      </c>
    </row>
    <row r="66" spans="1:8" x14ac:dyDescent="0.25">
      <c r="A66" s="81"/>
      <c r="B66" s="74"/>
      <c r="C66" s="1" t="s">
        <v>55</v>
      </c>
      <c r="D66" s="2">
        <v>0</v>
      </c>
      <c r="E66" s="2">
        <v>1</v>
      </c>
      <c r="F66" s="2">
        <v>1</v>
      </c>
      <c r="G66" s="2">
        <v>2</v>
      </c>
      <c r="H66" s="27">
        <v>2</v>
      </c>
    </row>
    <row r="67" spans="1:8" x14ac:dyDescent="0.25">
      <c r="A67" s="81"/>
      <c r="B67" s="74"/>
      <c r="C67" s="1" t="s">
        <v>57</v>
      </c>
      <c r="D67" s="2">
        <v>0</v>
      </c>
      <c r="E67" s="2">
        <v>0</v>
      </c>
      <c r="F67" s="29">
        <v>0.129</v>
      </c>
      <c r="G67" s="29">
        <v>0.129</v>
      </c>
      <c r="H67" s="27">
        <v>1</v>
      </c>
    </row>
    <row r="68" spans="1:8" x14ac:dyDescent="0.25">
      <c r="A68" s="81"/>
      <c r="B68" s="74" t="s">
        <v>60</v>
      </c>
      <c r="C68" s="1" t="s">
        <v>62</v>
      </c>
      <c r="D68" s="2">
        <v>0</v>
      </c>
      <c r="E68" s="2">
        <v>1300</v>
      </c>
      <c r="F68" s="2">
        <v>236</v>
      </c>
      <c r="G68" s="2">
        <v>3486</v>
      </c>
      <c r="H68" s="27">
        <v>2.6815384615384614</v>
      </c>
    </row>
    <row r="69" spans="1:8" x14ac:dyDescent="0.25">
      <c r="A69" s="81"/>
      <c r="B69" s="74"/>
      <c r="C69" s="1" t="s">
        <v>64</v>
      </c>
      <c r="D69" s="2">
        <v>0</v>
      </c>
      <c r="E69" s="2">
        <v>35</v>
      </c>
      <c r="F69" s="2">
        <v>11</v>
      </c>
      <c r="G69" s="2">
        <v>61</v>
      </c>
      <c r="H69" s="27">
        <v>1.7428571428571429</v>
      </c>
    </row>
    <row r="70" spans="1:8" x14ac:dyDescent="0.25">
      <c r="A70" s="81"/>
      <c r="B70" s="74" t="s">
        <v>21</v>
      </c>
      <c r="C70" s="1" t="s">
        <v>67</v>
      </c>
      <c r="D70" s="2">
        <v>0</v>
      </c>
      <c r="E70" s="2">
        <v>40</v>
      </c>
      <c r="F70" s="2">
        <v>0</v>
      </c>
      <c r="G70" s="2">
        <v>55</v>
      </c>
      <c r="H70" s="27">
        <v>1.375</v>
      </c>
    </row>
    <row r="71" spans="1:8" x14ac:dyDescent="0.25">
      <c r="A71" s="81"/>
      <c r="B71" s="74"/>
      <c r="C71" s="1" t="s">
        <v>69</v>
      </c>
      <c r="D71" s="2">
        <v>3</v>
      </c>
      <c r="E71" s="2">
        <v>4</v>
      </c>
      <c r="F71" s="2">
        <v>3.6</v>
      </c>
      <c r="G71" s="2">
        <v>3.6</v>
      </c>
      <c r="H71" s="27">
        <v>0.9</v>
      </c>
    </row>
    <row r="72" spans="1:8" ht="15.75" thickBot="1" x14ac:dyDescent="0.3">
      <c r="A72" s="82"/>
      <c r="B72" s="75"/>
      <c r="C72" s="30" t="s">
        <v>71</v>
      </c>
      <c r="D72" s="31">
        <v>0</v>
      </c>
      <c r="E72" s="31">
        <v>3</v>
      </c>
      <c r="F72" s="31">
        <v>0</v>
      </c>
      <c r="G72" s="31">
        <v>5</v>
      </c>
      <c r="H72" s="32">
        <v>1.6666666666666667</v>
      </c>
    </row>
  </sheetData>
  <mergeCells count="27">
    <mergeCell ref="A49:A72"/>
    <mergeCell ref="B50:B51"/>
    <mergeCell ref="B52:B54"/>
    <mergeCell ref="B56:B58"/>
    <mergeCell ref="B59:B60"/>
    <mergeCell ref="B61:B62"/>
    <mergeCell ref="B63:B67"/>
    <mergeCell ref="B68:B69"/>
    <mergeCell ref="B70:B72"/>
    <mergeCell ref="A25:A48"/>
    <mergeCell ref="B26:B27"/>
    <mergeCell ref="B28:B30"/>
    <mergeCell ref="B32:B34"/>
    <mergeCell ref="B35:B36"/>
    <mergeCell ref="B37:B38"/>
    <mergeCell ref="B39:B43"/>
    <mergeCell ref="B44:B45"/>
    <mergeCell ref="B46:B48"/>
    <mergeCell ref="A2:A24"/>
    <mergeCell ref="B2:B3"/>
    <mergeCell ref="B4:B6"/>
    <mergeCell ref="B8:B10"/>
    <mergeCell ref="B11:B12"/>
    <mergeCell ref="B13:B14"/>
    <mergeCell ref="B15:B19"/>
    <mergeCell ref="B20:B21"/>
    <mergeCell ref="B22:B24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7035CF80B46C46A3A5DF28CCCA7B41" ma:contentTypeVersion="15" ma:contentTypeDescription="Create a new document." ma:contentTypeScope="" ma:versionID="83c734446c16e2ab913e70d6530c6304">
  <xsd:schema xmlns:xsd="http://www.w3.org/2001/XMLSchema" xmlns:xs="http://www.w3.org/2001/XMLSchema" xmlns:p="http://schemas.microsoft.com/office/2006/metadata/properties" xmlns:ns2="a383da18-cba0-4caa-b3d4-292f9ed1b33e" xmlns:ns3="4e58a9a7-4ca5-4df2-9564-6075f81cab91" targetNamespace="http://schemas.microsoft.com/office/2006/metadata/properties" ma:root="true" ma:fieldsID="88daf217d17adb1b4f4b8bebe84f2dc9" ns2:_="" ns3:_="">
    <xsd:import namespace="a383da18-cba0-4caa-b3d4-292f9ed1b33e"/>
    <xsd:import namespace="4e58a9a7-4ca5-4df2-9564-6075f81cab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3da18-cba0-4caa-b3d4-292f9ed1b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c250d15-9240-48a2-bed8-252fb13a14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8a9a7-4ca5-4df2-9564-6075f81cab9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e2bef2f-2941-4ea6-98cc-5bbcafc99018}" ma:internalName="TaxCatchAll" ma:showField="CatchAllData" ma:web="4e58a9a7-4ca5-4df2-9564-6075f81cab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58a9a7-4ca5-4df2-9564-6075f81cab91" xsi:nil="true"/>
    <lcf76f155ced4ddcb4097134ff3c332f xmlns="a383da18-cba0-4caa-b3d4-292f9ed1b3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ABBF21-FAE9-4EC3-B5F6-0F2016D34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DB616C-89D9-4CEE-9B4E-DEA10F3BB50D}"/>
</file>

<file path=customXml/itemProps3.xml><?xml version="1.0" encoding="utf-8"?>
<ds:datastoreItem xmlns:ds="http://schemas.openxmlformats.org/officeDocument/2006/customXml" ds:itemID="{03BD5535-D65A-4B29-B309-9DC8915EEE6A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648c04b-bdb5-441c-aa7e-01f605faa17e"/>
    <ds:schemaRef ds:uri="http://purl.org/dc/terms/"/>
    <ds:schemaRef ds:uri="45484b5e-f26b-4b36-83b9-fb92df259a16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Indicadores</vt:lpstr>
      <vt:lpstr>Análisis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 Penagos</dc:creator>
  <cp:keywords/>
  <dc:description/>
  <cp:lastModifiedBy>Isegoría</cp:lastModifiedBy>
  <cp:revision/>
  <dcterms:created xsi:type="dcterms:W3CDTF">2025-04-16T15:34:34Z</dcterms:created>
  <dcterms:modified xsi:type="dcterms:W3CDTF">2025-05-23T20:12:03Z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0x0101009B7035CF80B46C46A3A5DF28CCCA7B41</vt:lpwstr>
  </property>
  <property fmtid="{D5CDD505-2E9C-101B-9397-08002B2CF9AE}" pid="3" name="MediaServiceImageTags">
    <vt:lpwstr/>
  </property>
</Properties>
</file>