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autoCompressPictures="0"/>
  <mc:AlternateContent xmlns:mc="http://schemas.openxmlformats.org/markup-compatibility/2006">
    <mc:Choice Requires="x15">
      <x15ac:absPath xmlns:x15ac="http://schemas.microsoft.com/office/spreadsheetml/2010/11/ac" url="https://d.docs.live.net/1b1d52e4f3c75794/Desktop/UNW QA/GERAAS/2024/Niger/"/>
    </mc:Choice>
  </mc:AlternateContent>
  <xr:revisionPtr revIDLastSave="62" documentId="13_ncr:1_{77EA8D2C-160B-47FD-805E-802DED984EAE}" xr6:coauthVersionLast="47" xr6:coauthVersionMax="47" xr10:uidLastSave="{BDEEBB8E-EF6B-4F10-ADC2-A33B06D900E8}"/>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L59" i="16"/>
  <c r="K59" i="16"/>
  <c r="M58" i="16"/>
  <c r="K58" i="16"/>
  <c r="L58" i="16" s="1"/>
  <c r="M57" i="16"/>
  <c r="K57" i="16"/>
  <c r="L57"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K25" i="16"/>
  <c r="L25" i="16" s="1"/>
  <c r="L24" i="16"/>
  <c r="K24" i="16"/>
  <c r="K23" i="16"/>
  <c r="L23" i="16" s="1"/>
  <c r="L22" i="16"/>
  <c r="K22" i="16"/>
  <c r="H8" i="16"/>
  <c r="N57" i="16" l="1"/>
  <c r="H55" i="16" s="1"/>
  <c r="F27" i="16"/>
  <c r="H26" i="16" s="1"/>
  <c r="F56" i="16"/>
  <c r="M70" i="16"/>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<sst xmlns="http://schemas.openxmlformats.org/spreadsheetml/2006/main" count="273" uniqueCount="200">
  <si>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</si>
  <si>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</si>
  <si>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</si>
  <si>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</si>
  <si>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</si>
  <si>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</si>
  <si>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</si>
  <si>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</si>
  <si>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</si>
  <si>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</si>
  <si>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</si>
  <si>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</si>
  <si>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</si>
  <si>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</si>
  <si>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</si>
  <si>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</si>
  <si>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</si>
  <si>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</si>
  <si>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</si>
  <si>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</si>
  <si>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</si>
  <si>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</si>
  <si>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</si>
  <si>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</si>
  <si>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</si>
  <si>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</si>
  <si>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</si>
  <si>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</si>
  <si>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</si>
  <si>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</si>
  <si>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</si>
  <si>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</si>
  <si>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</si>
  <si>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</si>
  <si>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</si>
  <si>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</si>
  <si>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</si>
  <si>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</si>
  <si>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</si>
  <si>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</si>
  <si>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</si>
  <si>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</si>
  <si>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</si>
  <si>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</si>
  <si>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</si>
  <si>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</si>
  <si>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</si>
  <si>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</si>
  <si>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</si>
  <si>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</si>
  <si>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</si>
  <si>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</si>
  <si>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</si>
  <si>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</si>
  <si>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</si>
  <si>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</si>
  <si>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</si>
  <si>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</si>
  <si>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</si>
  <si>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</si>
  <si>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</si>
  <si>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</si>
  <si>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</si>
  <si>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</si>
  <si>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</si>
  <si>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</si>
  <si>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</si>
  <si>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</si>
  <si>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</si>
  <si>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</si>
  <si>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</si>
  <si>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</si>
  <si>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</si>
  <si>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</si>
  <si>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</si>
  <si>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</si>
  <si>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</si>
  <si>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</si>
  <si>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</si>
  <si>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</si>
  <si>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</si>
  <si>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</si>
  <si>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</si>
  <si>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</si>
  <si>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</si>
  <si>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</si>
  <si>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</si>
  <si>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</si>
  <si>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</si>
  <si>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</si>
  <si>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</si>
  <si>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</si>
  <si>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</si>
  <si>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</si>
  <si>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</si>
  <si>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</si>
  <si>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</si>
  <si>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</si>
  <si>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</si>
  <si>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</si>
  <si>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</si>
  <si>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</si>
  <si>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</si>
  <si>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</si>
  <si>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</si>
  <si>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</si>
  <si>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</si>
  <si>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</si>
  <si>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</si>
  <si>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</si>
  <si>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</si>
  <si>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</si>
  <si>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</si>
  <si>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</si>
  <si>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</si>
  <si>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</si>
  <si>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</si>
  <si>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</si>
  <si>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</si>
  <si>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</si>
  <si>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</si>
  <si>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</si>
  <si>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</si>
  <si>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</si>
  <si>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</si>
  <si>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</si>
  <si>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</si>
  <si>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</si>
  <si>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</si>
  <si>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</si>
  <si>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</si>
  <si>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</si>
  <si>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</si>
  <si>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</si>
  <si>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</si>
  <si>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</si>
  <si>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</si>
  <si>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</si>
  <si>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</si>
  <si>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</si>
  <si>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</si>
  <si>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</si>
  <si>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</si>
  <si>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</si>
  <si>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</si>
  <si>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</si>
  <si>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</si>
  <si>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</si>
  <si>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</si>
  <si>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</si>
  <si>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</si>
  <si>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</si>
  <si>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</si>
  <si>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</si>
  <si>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</si>
  <si>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</si>
  <si>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</si>
  <si>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</si>
  <si>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</si>
  <si>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</si>
  <si>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</si>
  <si>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</si>
  <si>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</si>
  <si>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</si>
  <si>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</si>
  <si>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</si>
  <si>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</si>
  <si>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</si>
  <si>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</si>
  <si>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</si>
  <si>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</si>
  <si>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</si>
  <si>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</si>
  <si>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</si>
  <si>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</si>
  <si>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</si>
  <si>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</si>
  <si>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</si>
  <si>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</si>
  <si>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</si>
  <si>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</si>
  <si>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</si>
  <si>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</si>
  <si>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</si>
  <si>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</si>
  <si>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National</t>
  </si>
  <si>
    <t>Country Portfolio Evaluation: UN Women Niger (2018-2022)</t>
  </si>
  <si>
    <t>19/6/2024</t>
  </si>
  <si>
    <t>Niger</t>
  </si>
  <si>
    <t xml:space="preserve">The evaluation questions on gender equality and human rights make explicit reference to disability inclusion (see Annex 6).  In addition, the methodology states that the evaluation was conducted respecting the rights of persons with disabilities, but it is unclear if this group was consulted during data collection. Finally, both the findings and conclusions address disability inclusion.   </t>
  </si>
  <si>
    <t>The conclusions are clearly presented, are supported by the evidence, and present both the strengths and weaknesses of the UN Women Country Programme in Niger. The conclusions provide insights beyond the findings and discuss implications for the next Strategic Note. Conclusions are explicitly linked to the findings, although conclusions linked to findings under some criteria (e.g. sustainability) could have been discussed in more depth. Finally, the report includes a section on lessons learned, which are linked to the findings and can be applied to improve the performance of country programmes in beyond the Niger context.</t>
  </si>
  <si>
    <t>Overall, the report is well written, logically structured, and free from errors. The opening pages include all the required information, including a table of contents and an acronyms list. The report also includes all the mandatory annexes, namely: the evaluation ToRs; an evaluation matrix; lists of consulted documents and stakeholders; data collection tools; the SN development results framework; a theory of change; and information on projects making up the SN portfolio.  The executive summary includes information on the evaluation purpose and methodology as well as the key findings and recommendations. However, the executive summary does not fully serve as a standalone document as it lacks an overview of the SN in Niger, which is key to contextualizing the findings.  Finally, the executive summary, main report and annexes are all within length requirements.</t>
  </si>
  <si>
    <t>The report includes a context section that describes political and socio-demographic factors as well as the legislative framework for GEWE. The context also discusses gender equality issues but does not discuss roles, attitudes and relations related to GEWE. The report also presents key information on thematic areas covered by the Strategic Note (2018-2022) in Niger and Annex 1 provides additional detail on specific interventions of the SN per geographic area. Objectives of the SN are clearly presented and a Theory of Change (ToC) depicting linkages between outputs and outcomes as well as underlying assumptions is presented in Annex 5. Budgetary information is provided, with additional detail on the SN budget (by funding source, donor, and impact area) presented in Annex 4. Annex 2 identifies key stakeholders per stakeholder group and geographic area; however, the roles of key stakeholders in implementation is not sufficiently explained. Finally, the report explains changes in the implementation timeframe, with a one-year extension granted to align with Niger's Economic Development Plan and with the UNDAF.</t>
  </si>
  <si>
    <t>The report clearly outlines the evaluation's double purpose of learning and accountability. The intended audience and expected use to feed into the development of the next Strategic Note in Niger are explained. However, evaluation objectives are not specified. The timeframe covered by the evaluation and programmatic scope are also detailed. The geographic scope is implicitly understood as Niger, but it is not described. For example, more information could have been provided on the evaluation's geographic focus (i.e. whether activities were conducted at the national and/or district level, or both).</t>
  </si>
  <si>
    <t>Section 1.1 specifies the evaluation criteria (i.e., relevance, effectiveness, efficiency, sustainability, and human rights and gender equality) and main evaluation questions. Evaluation questions are further broken down into sub-questions in an evaluation matrix (see Annex 6), which also includes indicators, data collection methods and data sources. The evaluation design is explained in that the methodology draws on qualitative and quantitative data. The gender-responsive approach, which draws on the Framework for Gender and Socially-Inclusive Climate Resilient Agriculture and on the Kimberlé Crenshaw’s intersectionality framework is also explained. Similarly, data collection methods are mostly well described (i.e. interviews, FGDs); however, document review is not identified explicitly as a data collection tool (though this is implicit from the bibliography). In addition, while the sampling approach is explained, the stakeholder consultation process could have been presented in greater detail. Firstly, the number of consulted individuals is not presented by stakeholder group making it difficult to know if the stakeholder consultation process was balanced and representative. Secondly, while the methodology specifies the total number of individuals consulted by KIIs (n=57), the number of individuals consulted through FGDs is not specified, making it unclear how many individuals were consulted in total. Also lacking from the methodology is an explanation of the data collection methods. Finally, limitation and mitigation strategies as well as the evaluation's ethical approach are clearly presented.</t>
  </si>
  <si>
    <t>Findings are presented with clarity, logic and coherence. The use of bolded, numbered finding statements helps the reader to understand clearly the main takeaways of the evaluation. Findings present a balanced picture of the strengths and areas for improvement of the UN Women's Country Programme in Niger and address most of the evaluation questions and sub-questions. However, one EQ under efficiency (i.e. "Is the Country Office’s choice of implementing partners suitable to achieve its mandate for women?") is not answered. Overall, the findings are also presented with sufficient depth and are free from subjective judgement. This said, some findings could have presented more consistently the interview data to ensure more robust triangulation. In doing so, the findings could have also conveyed more strongly the nuanced perspectives of different stakeholder groups. For example, there are several instances where the findings state "it is suggested" or "it is reported", but without identifying which groups raised these concerns. Finally, cause and effect links are discussed but unintended results are not highlighted.</t>
  </si>
  <si>
    <t>The recommendations are well grounded in the evaluation and explicitly linked with their corresponding finding(s).  Recommendations are clear and realistic, although recommendations could have included specific actions to further guide their implementation. Each recommendation is prioritized and identify a user responsible for its implementation. Finally, the report states that "The following recommendations were drafted by the evaluation team and presented to Country Office personnel, including the Country Representative." While the report confirms that the recommendations were "presented" to users, it does not actually specify whether the recommendations were developed with and validated by the users.</t>
  </si>
  <si>
    <t>GEWE: GEWE is integrated in the evaluation scope in that the evaluation adopted a standalone criterion on gender equality and human rights and the evaluation matrix also includes several evaluation questions/sub-questions. However, because the report does not present the evaluation objectives, it is unclear whether the evaluation adopted an objective on GEWE. The report states that the methodology was gender-responsive. It did so by using sex-disaggregated data to explore differences between women and men and also employed the Framework for Gender and Socially-Inclusive Climate Resilient Agriculture to understand and interpret practices related to the Climate Smart Agriculture Initiative. The evaluation also drew on the Kimberlé Crenshaw’s intersectionality framework. In addition, the methodology reports on the number of evaluation participants disaggregated by sex. The findings, conclusions and recommendations include a gender analysis. However, the background section does not include an intersectional analysis describing vulnerabilities faced by different groups.</t>
  </si>
  <si>
    <t>and also employed the Framework for Gender and Socially-Inclusive Climate Resilient Agriculture to understand and interpret practices related to the Climate Smart Agriculture Initiative. The evaluation also drew on the Kimberlé Crenshaw’s intersectionality framework. In addition, the methodology reports on the number of evaluation participants disaggregated by sex. The findings, conclusions and recommendations include a gender analysis. However, the background section does not include an intersectional analysis describing vulnerabilities faced by different groups.
Disability inclusion: The evaluation questions on gender equality and human rights make explicit reference to disability inclusion (see Annex 6).  In addition, the methodology states that the evaluation was conducted respecting the rights of persons with disabilities, but it is unclear if this group was consulted during data collection. Finally, both the findings and conclusions address disability inclusion.   
ChatGPT
The evaluation methodology for the UN Women's Country Programme in Niger is robust, leveraging both qualitative and quantitative data, and employing gender-responsive approaches. However, it has gaps, such as the lack of explicit mention of document review as a data collection tool and insufficient detail on the stakeholder consultation process, including the absence of specific data on the number of participants in FGDs. The findings are clear, logical, and balanced, but they miss answering one key efficiency question and could better triangulate interview data to reflect diverse stakeholder perspectives. The conclusions are well-supported and insightful, though they could delve deeper into some criteria like sustainability. Recommendations are actionable and linked to findings, yet could benefit from more detailed implementation steps and confirmed validation by users. While GEWE is thoroughly integrated, the evaluation lacks explicit GEWE objectives and an intersectional background analysis. Disability inclusion is referenced but lacks clarity on consultation with this group during data collection.</t>
  </si>
  <si>
    <t xml:space="preserve">The use of key gender frameworks (i.e. the Framework for Gender and Socially-Inclusive Climate Resilient Agriculture and the Kimberlé Crenshaw’s intersectionality framework) is a good practice ensuring that the evaluation methodology is gender-responsive.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</si>
</sst>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5" fillId="4" borderId="62" xfId="0" applyFont="1" applyFill="1" applyBorder="1" applyAlignment="1">
      <alignment horizontal="left" vertical="top" wrapText="1"/>
    </xf>
    <xf numFmtId="0" fontId="5" fillId="4" borderId="33" xfId="0" applyFont="1" applyFill="1" applyBorder="1" applyAlignment="1">
      <alignment horizontal="left" vertical="top" wrapText="1"/>
    </xf>
    <xf numFmtId="0" fontId="5" fillId="4" borderId="33"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8" fillId="4" borderId="62" xfId="0" applyFont="1" applyFill="1" applyBorder="1" applyAlignment="1">
      <alignment horizontal="left" vertical="top" wrapText="1"/>
    </xf>
    <xf numFmtId="0" fontId="8" fillId="11" borderId="62" xfId="0" applyFont="1" applyFill="1" applyBorder="1" applyAlignment="1">
      <alignment horizontal="center" vertical="top" wrapText="1"/>
    </xf>
    <xf numFmtId="0" fontId="8" fillId="11" borderId="33" xfId="0" applyFont="1" applyFill="1" applyBorder="1" applyAlignment="1">
      <alignment horizontal="center" vertical="top" wrapText="1"/>
    </xf>
    <xf numFmtId="9" fontId="8" fillId="11" borderId="33" xfId="16"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50" xfId="0" applyFont="1" applyFill="1" applyBorder="1" applyAlignment="1">
      <alignment horizontal="center" vertical="center" wrapText="1"/>
    </xf>
    <xf numFmtId="0" fontId="8" fillId="11" borderId="62" xfId="0" applyFont="1" applyFill="1" applyBorder="1" applyAlignment="1">
      <alignment horizontal="center" vertical="center"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50" xfId="0" applyFont="1" applyFill="1" applyBorder="1" applyAlignment="1">
      <alignment horizontal="center" vertical="top" wrapText="1"/>
    </xf>
    <xf numFmtId="9" fontId="8" fillId="17" borderId="33" xfId="16" applyFont="1" applyFill="1" applyBorder="1" applyAlignment="1">
      <alignment horizontal="center"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18" fillId="11" borderId="33" xfId="0" applyFont="1" applyFill="1" applyBorder="1" applyAlignment="1">
      <alignment horizontal="center" vertical="top"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10" xfId="0" applyFont="1" applyFill="1" applyBorder="1" applyAlignment="1">
      <alignment horizontal="left"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3" zoomScale="90" zoomScaleNormal="90" workbookViewId="0">
      <selection activeCell="F67" sqref="F67:I67"/>
    </sheetView>
  </sheetViews>
  <sheetFormatPr defaultColWidth="9.1796875" defaultRowHeight="11.5" x14ac:dyDescent="0.25"/>
  <cols>
    <col min="1" max="1" width="6.1796875" style="21" customWidth="1"/>
    <col min="2" max="2" width="8.453125" style="21" customWidth="1"/>
    <col min="3" max="3" width="27.5429687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134" t="s">
        <v>128</v>
      </c>
      <c r="B2" s="135"/>
      <c r="C2" s="135"/>
      <c r="D2" s="135"/>
      <c r="E2" s="135"/>
      <c r="F2" s="135"/>
      <c r="G2" s="135"/>
      <c r="H2" s="135"/>
      <c r="I2" s="136"/>
    </row>
    <row r="3" spans="1:9" ht="7.5" customHeight="1" thickTop="1" thickBot="1" x14ac:dyDescent="0.3"/>
    <row r="4" spans="1:9" ht="15" customHeight="1" thickBot="1" x14ac:dyDescent="0.3">
      <c r="A4" s="137" t="s">
        <v>70</v>
      </c>
      <c r="B4" s="138"/>
      <c r="C4" s="29" t="s">
        <v>87</v>
      </c>
      <c r="D4" s="12" t="s">
        <v>11</v>
      </c>
      <c r="E4" s="20" t="s">
        <v>62</v>
      </c>
      <c r="F4" s="139" t="s">
        <v>12</v>
      </c>
      <c r="G4" s="140"/>
      <c r="H4" s="141" t="s">
        <v>132</v>
      </c>
      <c r="I4" s="142"/>
    </row>
    <row r="5" spans="1:9" ht="139.5" customHeight="1" thickBot="1" x14ac:dyDescent="0.3">
      <c r="A5" s="122" t="s">
        <v>69</v>
      </c>
      <c r="B5" s="145"/>
      <c r="C5" s="112" t="s">
        <v>64</v>
      </c>
      <c r="D5" s="110" t="s">
        <v>65</v>
      </c>
      <c r="E5" s="95" t="s">
        <v>118</v>
      </c>
      <c r="F5" s="146" t="s">
        <v>66</v>
      </c>
      <c r="G5" s="147"/>
      <c r="H5" s="143"/>
      <c r="I5" s="144"/>
    </row>
    <row r="6" spans="1:9" ht="17.149999999999999" customHeight="1" x14ac:dyDescent="0.25">
      <c r="A6" s="120" t="s">
        <v>71</v>
      </c>
      <c r="B6" s="121"/>
      <c r="C6" s="39" t="s">
        <v>72</v>
      </c>
      <c r="D6" s="36">
        <v>5</v>
      </c>
      <c r="E6" s="126" t="s">
        <v>117</v>
      </c>
      <c r="F6" s="126"/>
      <c r="G6" s="37">
        <v>20</v>
      </c>
      <c r="H6" s="27"/>
      <c r="I6" s="23"/>
    </row>
    <row r="7" spans="1:9" ht="30.65" customHeight="1" x14ac:dyDescent="0.25">
      <c r="A7" s="122"/>
      <c r="B7" s="123"/>
      <c r="C7" s="40" t="s">
        <v>133</v>
      </c>
      <c r="D7" s="35">
        <v>5</v>
      </c>
      <c r="E7" s="127" t="s">
        <v>75</v>
      </c>
      <c r="F7" s="127"/>
      <c r="G7" s="38">
        <v>15</v>
      </c>
      <c r="H7" s="30" t="s">
        <v>159</v>
      </c>
      <c r="I7" s="24"/>
    </row>
    <row r="8" spans="1:9" ht="22.5" customHeight="1" x14ac:dyDescent="0.25">
      <c r="A8" s="122"/>
      <c r="B8" s="123"/>
      <c r="C8" s="103" t="s">
        <v>73</v>
      </c>
      <c r="D8" s="104">
        <v>15</v>
      </c>
      <c r="E8" s="128" t="s">
        <v>127</v>
      </c>
      <c r="F8" s="128"/>
      <c r="G8" s="102">
        <v>10</v>
      </c>
      <c r="H8" s="45" t="str">
        <f>IF(SUM(G6:G9,D6:D9)=100,"OK","ERROR")</f>
        <v>OK</v>
      </c>
      <c r="I8" s="24"/>
    </row>
    <row r="9" spans="1:9" ht="13.5" customHeight="1" thickBot="1" x14ac:dyDescent="0.3">
      <c r="A9" s="122"/>
      <c r="B9" s="123"/>
      <c r="C9" s="111" t="s">
        <v>74</v>
      </c>
      <c r="D9" s="106">
        <v>20</v>
      </c>
      <c r="E9" s="129" t="s">
        <v>134</v>
      </c>
      <c r="F9" s="130"/>
      <c r="G9" s="105">
        <v>10</v>
      </c>
      <c r="H9" s="28"/>
      <c r="I9" s="25"/>
    </row>
    <row r="10" spans="1:9" ht="17.25" customHeight="1" thickBot="1" x14ac:dyDescent="0.3">
      <c r="A10" s="124"/>
      <c r="B10" s="125"/>
      <c r="C10" s="33" t="s">
        <v>160</v>
      </c>
      <c r="D10" s="33">
        <v>5</v>
      </c>
      <c r="E10" s="33"/>
      <c r="F10" s="34"/>
      <c r="G10" s="34"/>
      <c r="H10" s="31"/>
      <c r="I10" s="32"/>
    </row>
    <row r="11" spans="1:9" ht="19.5" customHeight="1" thickTop="1" thickBot="1" x14ac:dyDescent="0.3">
      <c r="A11" s="131" t="s">
        <v>88</v>
      </c>
      <c r="B11" s="132"/>
      <c r="C11" s="132"/>
      <c r="D11" s="132"/>
      <c r="E11" s="132"/>
      <c r="F11" s="132"/>
      <c r="G11" s="132"/>
      <c r="H11" s="132"/>
      <c r="I11" s="133"/>
    </row>
    <row r="12" spans="1:9" ht="13.5" thickTop="1" thickBot="1" x14ac:dyDescent="0.3">
      <c r="A12" s="161" t="s">
        <v>67</v>
      </c>
      <c r="B12" s="162"/>
      <c r="C12" s="163" t="s">
        <v>186</v>
      </c>
      <c r="D12" s="163"/>
      <c r="E12" s="163"/>
      <c r="F12" s="163"/>
      <c r="G12" s="164"/>
      <c r="H12" s="43" t="s">
        <v>68</v>
      </c>
      <c r="I12" s="113" t="s">
        <v>185</v>
      </c>
    </row>
    <row r="13" spans="1:9" ht="12" thickBot="1" x14ac:dyDescent="0.3">
      <c r="A13" s="165" t="s">
        <v>84</v>
      </c>
      <c r="B13" s="166"/>
      <c r="C13" s="167"/>
      <c r="D13" s="56">
        <v>1</v>
      </c>
      <c r="E13" s="46" t="s">
        <v>89</v>
      </c>
      <c r="F13" s="57" t="s">
        <v>85</v>
      </c>
      <c r="G13" s="58" t="s">
        <v>86</v>
      </c>
      <c r="H13" s="42" t="s">
        <v>76</v>
      </c>
      <c r="I13" s="114">
        <v>2023</v>
      </c>
    </row>
    <row r="14" spans="1:9" ht="15" customHeight="1" thickBot="1" x14ac:dyDescent="0.3">
      <c r="A14" s="165" t="s">
        <v>6</v>
      </c>
      <c r="B14" s="166"/>
      <c r="C14" s="167"/>
      <c r="D14" s="68" t="s">
        <v>29</v>
      </c>
      <c r="E14" s="109" t="s">
        <v>5</v>
      </c>
      <c r="F14" s="60" t="s">
        <v>188</v>
      </c>
      <c r="G14" s="59"/>
      <c r="H14" s="41" t="s">
        <v>24</v>
      </c>
      <c r="I14" s="115" t="s">
        <v>77</v>
      </c>
    </row>
    <row r="15" spans="1:9" ht="14.25" customHeight="1" thickBot="1" x14ac:dyDescent="0.3">
      <c r="A15" s="165" t="s">
        <v>82</v>
      </c>
      <c r="B15" s="166"/>
      <c r="C15" s="167"/>
      <c r="D15" s="61"/>
      <c r="E15" s="44" t="s">
        <v>52</v>
      </c>
      <c r="F15" s="61"/>
      <c r="H15" s="107" t="s">
        <v>40</v>
      </c>
      <c r="I15" s="117"/>
    </row>
    <row r="16" spans="1:9" ht="14.25" customHeight="1" thickTop="1" thickBot="1" x14ac:dyDescent="0.3">
      <c r="A16" s="168" t="s">
        <v>83</v>
      </c>
      <c r="B16" s="169"/>
      <c r="C16" s="170"/>
      <c r="D16" s="63" t="s">
        <v>107</v>
      </c>
      <c r="E16" s="62" t="s">
        <v>109</v>
      </c>
      <c r="F16" s="62"/>
      <c r="G16" s="67"/>
      <c r="H16" s="108" t="s">
        <v>39</v>
      </c>
      <c r="I16" s="116" t="s">
        <v>187</v>
      </c>
    </row>
    <row r="17" spans="1:14" ht="12.75" customHeight="1" thickBot="1" x14ac:dyDescent="0.3">
      <c r="A17" s="171"/>
      <c r="B17" s="172"/>
      <c r="C17" s="173"/>
      <c r="D17" s="64" t="s">
        <v>108</v>
      </c>
      <c r="E17" s="65" t="s">
        <v>112</v>
      </c>
      <c r="F17" s="65"/>
      <c r="G17" s="66"/>
      <c r="H17" s="148"/>
      <c r="I17" s="149"/>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150" t="s">
        <v>59</v>
      </c>
      <c r="B19" s="151"/>
      <c r="C19" s="151"/>
      <c r="D19" s="151"/>
      <c r="E19" s="151"/>
      <c r="F19" s="151"/>
      <c r="G19" s="151"/>
      <c r="H19" s="151"/>
      <c r="I19" s="152"/>
    </row>
    <row r="20" spans="1:14" ht="21.75" customHeight="1" thickBot="1" x14ac:dyDescent="0.3">
      <c r="A20" s="153" t="s">
        <v>126</v>
      </c>
      <c r="B20" s="154"/>
      <c r="C20" s="154"/>
      <c r="D20" s="154"/>
      <c r="E20" s="154"/>
      <c r="F20" s="154" t="s">
        <v>25</v>
      </c>
      <c r="G20" s="154"/>
      <c r="H20" s="155"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Very Good</v>
      </c>
      <c r="I20" s="156"/>
    </row>
    <row r="21" spans="1:14" ht="29.25" customHeight="1" thickBot="1" x14ac:dyDescent="0.3">
      <c r="A21" s="157" t="s">
        <v>129</v>
      </c>
      <c r="B21" s="158"/>
      <c r="C21" s="158"/>
      <c r="D21" s="158"/>
      <c r="E21" s="158"/>
      <c r="F21" s="154">
        <f>SUM(L22:L25)/D6</f>
        <v>0.83333333333333337</v>
      </c>
      <c r="G21" s="154"/>
      <c r="H21" s="159" t="s">
        <v>93</v>
      </c>
      <c r="I21" s="160"/>
      <c r="J21" s="79" t="s">
        <v>120</v>
      </c>
      <c r="K21" s="80" t="s">
        <v>121</v>
      </c>
      <c r="L21" s="80" t="s">
        <v>122</v>
      </c>
    </row>
    <row r="22" spans="1:14" ht="83.5" customHeight="1" thickBot="1" x14ac:dyDescent="0.3">
      <c r="A22" s="174" t="s">
        <v>138</v>
      </c>
      <c r="B22" s="175"/>
      <c r="C22" s="175"/>
      <c r="D22" s="175"/>
      <c r="E22" s="175"/>
      <c r="F22" s="176" t="s">
        <v>56</v>
      </c>
      <c r="G22" s="176"/>
      <c r="H22" s="177" t="s">
        <v>192</v>
      </c>
      <c r="I22" s="178"/>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1.25</v>
      </c>
    </row>
    <row r="23" spans="1:14" ht="64.5" customHeight="1" thickBot="1" x14ac:dyDescent="0.3">
      <c r="A23" s="174" t="s">
        <v>139</v>
      </c>
      <c r="B23" s="183"/>
      <c r="C23" s="183"/>
      <c r="D23" s="183"/>
      <c r="E23" s="183"/>
      <c r="F23" s="176" t="s">
        <v>53</v>
      </c>
      <c r="G23" s="176"/>
      <c r="H23" s="179"/>
      <c r="I23" s="18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0.83333333333333337</v>
      </c>
    </row>
    <row r="24" spans="1:14" ht="80.5" customHeight="1" thickBot="1" x14ac:dyDescent="0.3">
      <c r="A24" s="174" t="s">
        <v>172</v>
      </c>
      <c r="B24" s="175"/>
      <c r="C24" s="175"/>
      <c r="D24" s="175"/>
      <c r="E24" s="175"/>
      <c r="F24" s="176" t="s">
        <v>53</v>
      </c>
      <c r="G24" s="176"/>
      <c r="H24" s="179"/>
      <c r="I24" s="18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0.83333333333333337</v>
      </c>
    </row>
    <row r="25" spans="1:14" ht="75.650000000000006" customHeight="1" thickBot="1" x14ac:dyDescent="0.3">
      <c r="A25" s="174" t="s">
        <v>161</v>
      </c>
      <c r="B25" s="175"/>
      <c r="C25" s="175"/>
      <c r="D25" s="175"/>
      <c r="E25" s="175"/>
      <c r="F25" s="176" t="s">
        <v>56</v>
      </c>
      <c r="G25" s="176"/>
      <c r="H25" s="181"/>
      <c r="I25" s="182"/>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1.25</v>
      </c>
    </row>
    <row r="26" spans="1:14" ht="13.5" customHeight="1" thickBot="1" x14ac:dyDescent="0.3">
      <c r="A26" s="191" t="s">
        <v>92</v>
      </c>
      <c r="B26" s="189"/>
      <c r="C26" s="189"/>
      <c r="D26" s="189"/>
      <c r="E26" s="189"/>
      <c r="F26" s="188" t="s">
        <v>25</v>
      </c>
      <c r="G26" s="188"/>
      <c r="H26" s="189"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Good</v>
      </c>
      <c r="I26" s="190"/>
    </row>
    <row r="27" spans="1:14" ht="43" customHeight="1" thickBot="1" x14ac:dyDescent="0.3">
      <c r="A27" s="192" t="s">
        <v>26</v>
      </c>
      <c r="B27" s="193"/>
      <c r="C27" s="193"/>
      <c r="D27" s="193"/>
      <c r="E27" s="193"/>
      <c r="F27" s="194">
        <f>SUM(L28:L29)/D7</f>
        <v>0.66666666666666674</v>
      </c>
      <c r="G27" s="194"/>
      <c r="H27" s="159" t="s">
        <v>94</v>
      </c>
      <c r="I27" s="160"/>
      <c r="J27" s="79" t="s">
        <v>120</v>
      </c>
      <c r="K27" s="80" t="s">
        <v>121</v>
      </c>
      <c r="L27" s="80" t="s">
        <v>122</v>
      </c>
    </row>
    <row r="28" spans="1:14" ht="39" customHeight="1" thickBot="1" x14ac:dyDescent="0.3">
      <c r="A28" s="174" t="s">
        <v>140</v>
      </c>
      <c r="B28" s="175"/>
      <c r="C28" s="175"/>
      <c r="D28" s="175"/>
      <c r="E28" s="175"/>
      <c r="F28" s="184" t="s">
        <v>53</v>
      </c>
      <c r="G28" s="184"/>
      <c r="H28" s="177" t="s">
        <v>193</v>
      </c>
      <c r="I28" s="178"/>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1.6666666666666667</v>
      </c>
    </row>
    <row r="29" spans="1:14" ht="65.150000000000006" customHeight="1" thickBot="1" x14ac:dyDescent="0.3">
      <c r="A29" s="185" t="s">
        <v>173</v>
      </c>
      <c r="B29" s="183"/>
      <c r="C29" s="183"/>
      <c r="D29" s="183"/>
      <c r="E29" s="183"/>
      <c r="F29" s="184" t="s">
        <v>53</v>
      </c>
      <c r="G29" s="184"/>
      <c r="H29" s="181"/>
      <c r="I29" s="182"/>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1.6666666666666667</v>
      </c>
    </row>
    <row r="30" spans="1:14" ht="18" customHeight="1" thickBot="1" x14ac:dyDescent="0.3">
      <c r="A30" s="186" t="s">
        <v>114</v>
      </c>
      <c r="B30" s="187"/>
      <c r="C30" s="187"/>
      <c r="D30" s="187"/>
      <c r="E30" s="187"/>
      <c r="F30" s="188" t="s">
        <v>25</v>
      </c>
      <c r="G30" s="188"/>
      <c r="H30" s="189"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Good</v>
      </c>
      <c r="I30" s="190"/>
      <c r="L30" s="82"/>
    </row>
    <row r="31" spans="1:14" ht="27.75" customHeight="1" thickBot="1" x14ac:dyDescent="0.3">
      <c r="A31" s="192" t="s">
        <v>119</v>
      </c>
      <c r="B31" s="193"/>
      <c r="C31" s="193"/>
      <c r="D31" s="193"/>
      <c r="E31" s="193"/>
      <c r="F31" s="188">
        <f>SUM(L32:L36)/D8</f>
        <v>0.66666666666666663</v>
      </c>
      <c r="G31" s="188"/>
      <c r="H31" s="159" t="s">
        <v>95</v>
      </c>
      <c r="I31" s="160"/>
      <c r="J31" s="79" t="s">
        <v>120</v>
      </c>
      <c r="K31" s="80" t="s">
        <v>121</v>
      </c>
      <c r="L31" s="80" t="s">
        <v>122</v>
      </c>
    </row>
    <row r="32" spans="1:14" ht="96.65" customHeight="1" thickBot="1" x14ac:dyDescent="0.3">
      <c r="A32" s="174" t="s">
        <v>141</v>
      </c>
      <c r="B32" s="183"/>
      <c r="C32" s="183"/>
      <c r="D32" s="183"/>
      <c r="E32" s="183"/>
      <c r="F32" s="184" t="s">
        <v>56</v>
      </c>
      <c r="G32" s="184"/>
      <c r="H32" s="195" t="s">
        <v>194</v>
      </c>
      <c r="I32" s="196"/>
      <c r="J32" s="83">
        <v>0.35</v>
      </c>
      <c r="K32" s="84">
        <f>(J32*D8)/3</f>
        <v>1.75</v>
      </c>
      <c r="L32" s="85">
        <f>IF(F32='Classification of eval reports'!B16,('Review template 30 June'!K32*3),IF(F32='Classification of eval reports'!C16,('Review template 30 June'!K32*2), IF(F32='Classification of eval reports'!D16,(K32), IF(F32='Classification of eval reports'!E16,0))))</f>
        <v>5.25</v>
      </c>
    </row>
    <row r="33" spans="1:12" ht="124" customHeight="1" thickBot="1" x14ac:dyDescent="0.3">
      <c r="A33" s="185" t="s">
        <v>178</v>
      </c>
      <c r="B33" s="183"/>
      <c r="C33" s="183"/>
      <c r="D33" s="183"/>
      <c r="E33" s="183"/>
      <c r="F33" s="184" t="s">
        <v>54</v>
      </c>
      <c r="G33" s="184"/>
      <c r="H33" s="197"/>
      <c r="I33" s="198"/>
      <c r="J33" s="83">
        <v>0.4</v>
      </c>
      <c r="K33" s="84">
        <f>(J33*D8)/3</f>
        <v>2</v>
      </c>
      <c r="L33" s="85">
        <f>IF(F33='Classification of eval reports'!B16,('Review template 30 June'!K33*3),IF(F33='Classification of eval reports'!C16,('Review template 30 June'!K33*2), IF(F33='Classification of eval reports'!D16,(K33), IF(F33='Classification of eval reports'!E16,0))))</f>
        <v>2</v>
      </c>
    </row>
    <row r="34" spans="1:12" ht="92.5" customHeight="1" thickBot="1" x14ac:dyDescent="0.3">
      <c r="A34" s="201" t="s">
        <v>162</v>
      </c>
      <c r="B34" s="202"/>
      <c r="C34" s="202"/>
      <c r="D34" s="202"/>
      <c r="E34" s="203"/>
      <c r="F34" s="184" t="s">
        <v>54</v>
      </c>
      <c r="G34" s="184"/>
      <c r="H34" s="197"/>
      <c r="I34" s="198"/>
      <c r="J34" s="83">
        <v>0.1</v>
      </c>
      <c r="K34" s="85">
        <f>(J34*D8)/3</f>
        <v>0.5</v>
      </c>
      <c r="L34" s="85">
        <f>IF(F34='Classification of eval reports'!B16,('Review template 30 June'!K34*3),IF(F34='Classification of eval reports'!C16,('Review template 30 June'!K34*2), IF(F34='Classification of eval reports'!D16,(K34), IF(F34='Classification of eval reports'!E16,0))))</f>
        <v>0.5</v>
      </c>
    </row>
    <row r="35" spans="1:12" ht="42" customHeight="1" thickBot="1" x14ac:dyDescent="0.3">
      <c r="A35" s="174" t="s">
        <v>142</v>
      </c>
      <c r="B35" s="183"/>
      <c r="C35" s="183"/>
      <c r="D35" s="183"/>
      <c r="E35" s="183"/>
      <c r="F35" s="184" t="s">
        <v>56</v>
      </c>
      <c r="G35" s="184"/>
      <c r="H35" s="197"/>
      <c r="I35" s="19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85" t="s">
        <v>174</v>
      </c>
      <c r="B36" s="183"/>
      <c r="C36" s="183"/>
      <c r="D36" s="183"/>
      <c r="E36" s="183"/>
      <c r="F36" s="184" t="s">
        <v>56</v>
      </c>
      <c r="G36" s="184"/>
      <c r="H36" s="199"/>
      <c r="I36" s="20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6" t="s">
        <v>91</v>
      </c>
      <c r="B37" s="187"/>
      <c r="C37" s="187"/>
      <c r="D37" s="187"/>
      <c r="E37" s="187"/>
      <c r="F37" s="187" t="s">
        <v>58</v>
      </c>
      <c r="G37" s="187"/>
      <c r="H37" s="187"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209"/>
    </row>
    <row r="38" spans="1:12" ht="32.15" customHeight="1" thickBot="1" x14ac:dyDescent="0.3">
      <c r="A38" s="192" t="s">
        <v>144</v>
      </c>
      <c r="B38" s="193"/>
      <c r="C38" s="193"/>
      <c r="D38" s="193"/>
      <c r="E38" s="193"/>
      <c r="F38" s="194">
        <f>SUM(L39:L42)/D9</f>
        <v>0.83333333333333337</v>
      </c>
      <c r="G38" s="194" t="e">
        <f>SUM(#REF!)/(COUNT(#REF!)*3)</f>
        <v>#REF!</v>
      </c>
      <c r="H38" s="159" t="s">
        <v>96</v>
      </c>
      <c r="I38" s="160"/>
      <c r="J38" s="79" t="s">
        <v>120</v>
      </c>
      <c r="K38" s="80" t="s">
        <v>121</v>
      </c>
      <c r="L38" s="80" t="s">
        <v>122</v>
      </c>
    </row>
    <row r="39" spans="1:12" ht="67.5" customHeight="1" thickBot="1" x14ac:dyDescent="0.3">
      <c r="A39" s="174" t="s">
        <v>143</v>
      </c>
      <c r="B39" s="175"/>
      <c r="C39" s="175"/>
      <c r="D39" s="175"/>
      <c r="E39" s="175"/>
      <c r="F39" s="184" t="s">
        <v>56</v>
      </c>
      <c r="G39" s="184"/>
      <c r="H39" s="195" t="s">
        <v>195</v>
      </c>
      <c r="I39" s="196"/>
      <c r="J39" s="83">
        <v>0.3</v>
      </c>
      <c r="K39" s="85">
        <f>(J39*D9)/3</f>
        <v>2</v>
      </c>
      <c r="L39" s="85">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74" t="s">
        <v>146</v>
      </c>
      <c r="B40" s="183"/>
      <c r="C40" s="183"/>
      <c r="D40" s="183"/>
      <c r="E40" s="183"/>
      <c r="F40" s="184" t="s">
        <v>53</v>
      </c>
      <c r="G40" s="184"/>
      <c r="H40" s="197"/>
      <c r="I40" s="198"/>
      <c r="J40" s="83">
        <v>0.3</v>
      </c>
      <c r="K40" s="85">
        <f>(J40*D9)/3</f>
        <v>2</v>
      </c>
      <c r="L40" s="85">
        <f>IF(F40='Classification of eval reports'!B16,('Review template 30 June'!K40*3),IF(F40='Classification of eval reports'!C16,('Review template 30 June'!K40*2), IF(F40='Classification of eval reports'!D16,(K40), IF(F40='Classification of eval reports'!E16,0))))</f>
        <v>4</v>
      </c>
    </row>
    <row r="41" spans="1:12" ht="60.65" customHeight="1" thickBot="1" x14ac:dyDescent="0.3">
      <c r="A41" s="174" t="s">
        <v>163</v>
      </c>
      <c r="B41" s="183"/>
      <c r="C41" s="183"/>
      <c r="D41" s="183"/>
      <c r="E41" s="183"/>
      <c r="F41" s="184" t="s">
        <v>56</v>
      </c>
      <c r="G41" s="184"/>
      <c r="H41" s="197"/>
      <c r="I41" s="19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74" t="s">
        <v>145</v>
      </c>
      <c r="B42" s="175"/>
      <c r="C42" s="175"/>
      <c r="D42" s="175"/>
      <c r="E42" s="175"/>
      <c r="F42" s="184" t="s">
        <v>53</v>
      </c>
      <c r="G42" s="184"/>
      <c r="H42" s="199"/>
      <c r="I42" s="20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204" t="s">
        <v>113</v>
      </c>
      <c r="B43" s="205"/>
      <c r="C43" s="205"/>
      <c r="D43" s="205"/>
      <c r="E43" s="205"/>
      <c r="F43" s="206" t="s">
        <v>58</v>
      </c>
      <c r="G43" s="206"/>
      <c r="H43" s="207"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208"/>
    </row>
    <row r="44" spans="1:12" ht="27" customHeight="1" thickBot="1" x14ac:dyDescent="0.3">
      <c r="A44" s="211" t="s">
        <v>27</v>
      </c>
      <c r="B44" s="212"/>
      <c r="C44" s="212"/>
      <c r="D44" s="212"/>
      <c r="E44" s="212"/>
      <c r="F44" s="213">
        <f>SUM(L45:L48)/G6</f>
        <v>0.86666666666666659</v>
      </c>
      <c r="G44" s="213" t="e">
        <f>SUM(#REF!)/(COUNT(#REF!)*3)</f>
        <v>#REF!</v>
      </c>
      <c r="H44" s="214" t="s">
        <v>97</v>
      </c>
      <c r="I44" s="215"/>
      <c r="J44" s="79" t="s">
        <v>120</v>
      </c>
      <c r="K44" s="80" t="s">
        <v>121</v>
      </c>
      <c r="L44" s="80" t="s">
        <v>122</v>
      </c>
    </row>
    <row r="45" spans="1:12" ht="52.5" customHeight="1" thickBot="1" x14ac:dyDescent="0.3">
      <c r="A45" s="174" t="s">
        <v>147</v>
      </c>
      <c r="B45" s="183"/>
      <c r="C45" s="183"/>
      <c r="D45" s="183"/>
      <c r="E45" s="183"/>
      <c r="F45" s="184" t="s">
        <v>53</v>
      </c>
      <c r="G45" s="184"/>
      <c r="H45" s="195" t="s">
        <v>190</v>
      </c>
      <c r="I45" s="19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5.333333333333333</v>
      </c>
    </row>
    <row r="46" spans="1:12" ht="51.65" customHeight="1" thickBot="1" x14ac:dyDescent="0.3">
      <c r="A46" s="174" t="s">
        <v>148</v>
      </c>
      <c r="B46" s="183"/>
      <c r="C46" s="183"/>
      <c r="D46" s="183"/>
      <c r="E46" s="183"/>
      <c r="F46" s="184" t="s">
        <v>56</v>
      </c>
      <c r="G46" s="184"/>
      <c r="H46" s="197"/>
      <c r="I46" s="19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8</v>
      </c>
    </row>
    <row r="47" spans="1:12" ht="39" customHeight="1" thickBot="1" x14ac:dyDescent="0.3">
      <c r="A47" s="174" t="s">
        <v>149</v>
      </c>
      <c r="B47" s="183"/>
      <c r="C47" s="183"/>
      <c r="D47" s="183"/>
      <c r="E47" s="183"/>
      <c r="F47" s="184" t="s">
        <v>56</v>
      </c>
      <c r="G47" s="184"/>
      <c r="H47" s="197"/>
      <c r="I47" s="19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74" t="s">
        <v>175</v>
      </c>
      <c r="B48" s="183"/>
      <c r="C48" s="183"/>
      <c r="D48" s="183"/>
      <c r="E48" s="183"/>
      <c r="F48" s="184" t="s">
        <v>56</v>
      </c>
      <c r="G48" s="184"/>
      <c r="H48" s="199"/>
      <c r="I48" s="20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1</v>
      </c>
    </row>
    <row r="49" spans="1:14" ht="16" customHeight="1" thickBot="1" x14ac:dyDescent="0.3">
      <c r="A49" s="186" t="s">
        <v>102</v>
      </c>
      <c r="B49" s="187"/>
      <c r="C49" s="187"/>
      <c r="D49" s="187"/>
      <c r="E49" s="187"/>
      <c r="F49" s="187" t="s">
        <v>58</v>
      </c>
      <c r="G49" s="187"/>
      <c r="H49" s="207"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208"/>
    </row>
    <row r="50" spans="1:14" ht="23.5" customHeight="1" thickBot="1" x14ac:dyDescent="0.3">
      <c r="A50" s="192" t="s">
        <v>135</v>
      </c>
      <c r="B50" s="193"/>
      <c r="C50" s="193"/>
      <c r="D50" s="193"/>
      <c r="E50" s="193"/>
      <c r="F50" s="210">
        <f>SUM(L51:L54)/G7</f>
        <v>0.76666666666666672</v>
      </c>
      <c r="G50" s="210" t="e">
        <f>SUM(#REF!)/(COUNT(#REF!)*3)</f>
        <v>#REF!</v>
      </c>
      <c r="H50" s="159" t="s">
        <v>98</v>
      </c>
      <c r="I50" s="160"/>
      <c r="J50" s="79" t="s">
        <v>120</v>
      </c>
      <c r="K50" s="80" t="s">
        <v>121</v>
      </c>
      <c r="L50" s="80" t="s">
        <v>122</v>
      </c>
    </row>
    <row r="51" spans="1:14" ht="61.5" customHeight="1" thickBot="1" x14ac:dyDescent="0.3">
      <c r="A51" s="174" t="s">
        <v>150</v>
      </c>
      <c r="B51" s="183"/>
      <c r="C51" s="183"/>
      <c r="D51" s="183"/>
      <c r="E51" s="183"/>
      <c r="F51" s="184" t="s">
        <v>56</v>
      </c>
      <c r="G51" s="184"/>
      <c r="H51" s="195" t="s">
        <v>196</v>
      </c>
      <c r="I51" s="19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74" t="s">
        <v>151</v>
      </c>
      <c r="B52" s="183"/>
      <c r="C52" s="183"/>
      <c r="D52" s="183"/>
      <c r="E52" s="183"/>
      <c r="F52" s="184" t="s">
        <v>54</v>
      </c>
      <c r="G52" s="184"/>
      <c r="H52" s="197"/>
      <c r="I52" s="198"/>
      <c r="J52" s="83">
        <v>0.2</v>
      </c>
      <c r="K52" s="85">
        <f>(J52*G7)/3</f>
        <v>1</v>
      </c>
      <c r="L52" s="85">
        <f>IF(F52='Classification of eval reports'!B16,('Review template 30 June'!K52*3),IF(F52='Classification of eval reports'!C16,('Review template 30 June'!K52*2), IF(F52='Classification of eval reports'!D16,(K52), IF(F52='Classification of eval reports'!E16,0))))</f>
        <v>1</v>
      </c>
    </row>
    <row r="53" spans="1:14" ht="44.15" customHeight="1" thickBot="1" x14ac:dyDescent="0.3">
      <c r="A53" s="174" t="s">
        <v>136</v>
      </c>
      <c r="B53" s="183"/>
      <c r="C53" s="183"/>
      <c r="D53" s="183"/>
      <c r="E53" s="183"/>
      <c r="F53" s="184" t="s">
        <v>53</v>
      </c>
      <c r="G53" s="184"/>
      <c r="H53" s="197"/>
      <c r="I53" s="198"/>
      <c r="J53" s="83">
        <v>0.3</v>
      </c>
      <c r="K53" s="85">
        <f>(J53*G7)/3</f>
        <v>1.5</v>
      </c>
      <c r="L53" s="85">
        <f>IF(F53='Classification of eval reports'!B16,('Review template 30 June'!K53*3),IF(F53='Classification of eval reports'!C16,('Review template 30 June'!K53*2), IF(F53='Classification of eval reports'!D16,(K53), IF(F53='Classification of eval reports'!E16,0))))</f>
        <v>3</v>
      </c>
    </row>
    <row r="54" spans="1:14" ht="16.5" customHeight="1" thickBot="1" x14ac:dyDescent="0.3">
      <c r="A54" s="174" t="s">
        <v>152</v>
      </c>
      <c r="B54" s="183"/>
      <c r="C54" s="183"/>
      <c r="D54" s="183"/>
      <c r="E54" s="183"/>
      <c r="F54" s="184" t="s">
        <v>56</v>
      </c>
      <c r="G54" s="184"/>
      <c r="H54" s="199"/>
      <c r="I54" s="20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6" t="s">
        <v>101</v>
      </c>
      <c r="B55" s="187"/>
      <c r="C55" s="187"/>
      <c r="D55" s="187"/>
      <c r="E55" s="187"/>
      <c r="F55" s="216" t="s">
        <v>61</v>
      </c>
      <c r="G55" s="216"/>
      <c r="H55" s="155" t="str">
        <f>IF(N57&gt;6.99,"Meets Requirements",IF(N57&gt;3.99,"Approaching Requirements",IF(N57&lt;4,"Missing Requirements")))</f>
        <v>Meets Requirements</v>
      </c>
      <c r="I55" s="156"/>
      <c r="L55" s="82"/>
    </row>
    <row r="56" spans="1:14" ht="37" customHeight="1" thickBot="1" x14ac:dyDescent="0.3">
      <c r="A56" s="192" t="s">
        <v>63</v>
      </c>
      <c r="B56" s="193"/>
      <c r="C56" s="193"/>
      <c r="D56" s="193"/>
      <c r="E56" s="193"/>
      <c r="F56" s="194">
        <f>SUM(L57:L59)/G8</f>
        <v>0.77700000000000014</v>
      </c>
      <c r="G56" s="194"/>
      <c r="H56" s="159" t="s">
        <v>99</v>
      </c>
      <c r="I56" s="160"/>
      <c r="J56" s="88" t="s">
        <v>120</v>
      </c>
      <c r="K56" s="89" t="s">
        <v>121</v>
      </c>
      <c r="L56" s="89" t="s">
        <v>122</v>
      </c>
      <c r="M56" s="89" t="s">
        <v>124</v>
      </c>
      <c r="N56" s="90" t="s">
        <v>125</v>
      </c>
    </row>
    <row r="57" spans="1:14" ht="55.5" customHeight="1" thickBot="1" x14ac:dyDescent="0.3">
      <c r="A57" s="174" t="s">
        <v>153</v>
      </c>
      <c r="B57" s="175"/>
      <c r="C57" s="175"/>
      <c r="D57" s="175"/>
      <c r="E57" s="175"/>
      <c r="F57" s="184" t="s">
        <v>36</v>
      </c>
      <c r="G57" s="184"/>
      <c r="H57" s="217" t="s">
        <v>197</v>
      </c>
      <c r="I57" s="218"/>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2.2200000000000002</v>
      </c>
      <c r="M57" s="74">
        <f>IF(F57='Classification of eval reports'!$B$17,3,IF(F57='Classification of eval reports'!$C$17,2,IF(F57='Classification of eval reports'!$D$17,1,IF(F57='Classification of eval reports'!$E$17,0,"Select an option"))))</f>
        <v>2</v>
      </c>
      <c r="N57" s="94">
        <f>SUM(M57:M59)</f>
        <v>7</v>
      </c>
    </row>
    <row r="58" spans="1:14" ht="71.150000000000006" customHeight="1" thickBot="1" x14ac:dyDescent="0.3">
      <c r="A58" s="174" t="s">
        <v>154</v>
      </c>
      <c r="B58" s="183"/>
      <c r="C58" s="183"/>
      <c r="D58" s="183"/>
      <c r="E58" s="183"/>
      <c r="F58" s="184" t="s">
        <v>35</v>
      </c>
      <c r="G58" s="184"/>
      <c r="H58" s="219"/>
      <c r="I58" s="220"/>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74" t="s">
        <v>155</v>
      </c>
      <c r="B59" s="175"/>
      <c r="C59" s="175"/>
      <c r="D59" s="175"/>
      <c r="E59" s="175"/>
      <c r="F59" s="184" t="s">
        <v>36</v>
      </c>
      <c r="G59" s="184"/>
      <c r="H59" s="221"/>
      <c r="I59" s="222"/>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2.2200000000000002</v>
      </c>
      <c r="M59" s="74">
        <f>IF(F59='Classification of eval reports'!$B$17,3,IF(F59='Classification of eval reports'!$C$17,2,IF(F59='Classification of eval reports'!$D$17,1,IF(F59='Classification of eval reports'!$E$17,0,"Select an option"))))</f>
        <v>2</v>
      </c>
      <c r="N59" s="73"/>
    </row>
    <row r="60" spans="1:14" ht="17.5" customHeight="1" thickBot="1" x14ac:dyDescent="0.3">
      <c r="A60" s="191" t="s">
        <v>130</v>
      </c>
      <c r="B60" s="189"/>
      <c r="C60" s="189"/>
      <c r="D60" s="189"/>
      <c r="E60" s="189"/>
      <c r="F60" s="187" t="s">
        <v>58</v>
      </c>
      <c r="G60" s="187"/>
      <c r="H60" s="207"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Very Good</v>
      </c>
      <c r="I60" s="208"/>
    </row>
    <row r="61" spans="1:14" ht="24.75" customHeight="1" thickBot="1" x14ac:dyDescent="0.3">
      <c r="A61" s="192" t="s">
        <v>131</v>
      </c>
      <c r="B61" s="193"/>
      <c r="C61" s="193"/>
      <c r="D61" s="193"/>
      <c r="E61" s="193"/>
      <c r="F61" s="194">
        <f>SUM(L62:L65)/G9</f>
        <v>0.86666666666666659</v>
      </c>
      <c r="G61" s="194" t="e">
        <f>SUM(#REF!)/(COUNT(#REF!)*3)</f>
        <v>#REF!</v>
      </c>
      <c r="H61" s="159" t="s">
        <v>100</v>
      </c>
      <c r="I61" s="160"/>
      <c r="J61" s="79" t="s">
        <v>120</v>
      </c>
      <c r="K61" s="80" t="s">
        <v>121</v>
      </c>
      <c r="L61" s="80" t="s">
        <v>122</v>
      </c>
    </row>
    <row r="62" spans="1:14" ht="104.15" customHeight="1" thickBot="1" x14ac:dyDescent="0.3">
      <c r="A62" s="174" t="s">
        <v>176</v>
      </c>
      <c r="B62" s="183"/>
      <c r="C62" s="183"/>
      <c r="D62" s="183"/>
      <c r="E62" s="183"/>
      <c r="F62" s="184" t="s">
        <v>56</v>
      </c>
      <c r="G62" s="184"/>
      <c r="H62" s="195" t="s">
        <v>191</v>
      </c>
      <c r="I62" s="19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74" t="s">
        <v>156</v>
      </c>
      <c r="B63" s="175"/>
      <c r="C63" s="175"/>
      <c r="D63" s="175"/>
      <c r="E63" s="175"/>
      <c r="F63" s="184" t="s">
        <v>56</v>
      </c>
      <c r="G63" s="184"/>
      <c r="H63" s="197"/>
      <c r="I63" s="19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1</v>
      </c>
    </row>
    <row r="64" spans="1:14" ht="58.5" customHeight="1" thickBot="1" x14ac:dyDescent="0.3">
      <c r="A64" s="174" t="s">
        <v>179</v>
      </c>
      <c r="B64" s="175"/>
      <c r="C64" s="175"/>
      <c r="D64" s="175"/>
      <c r="E64" s="175"/>
      <c r="F64" s="184" t="s">
        <v>53</v>
      </c>
      <c r="G64" s="184"/>
      <c r="H64" s="197"/>
      <c r="I64" s="19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2.6666666666666665</v>
      </c>
    </row>
    <row r="65" spans="1:13" ht="85.5" customHeight="1" thickBot="1" x14ac:dyDescent="0.3">
      <c r="A65" s="174" t="s">
        <v>177</v>
      </c>
      <c r="B65" s="175"/>
      <c r="C65" s="175"/>
      <c r="D65" s="175"/>
      <c r="E65" s="175"/>
      <c r="F65" s="184" t="s">
        <v>56</v>
      </c>
      <c r="G65" s="184"/>
      <c r="H65" s="199"/>
      <c r="I65" s="20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211" t="s">
        <v>9</v>
      </c>
      <c r="B66" s="212"/>
      <c r="C66" s="212"/>
      <c r="D66" s="212"/>
      <c r="E66" s="212"/>
      <c r="F66" s="212"/>
      <c r="G66" s="212"/>
      <c r="H66" s="212"/>
      <c r="I66" s="223"/>
    </row>
    <row r="67" spans="1:13" ht="47.5" customHeight="1" thickBot="1" x14ac:dyDescent="0.3">
      <c r="A67" s="224" t="s">
        <v>157</v>
      </c>
      <c r="B67" s="225"/>
      <c r="C67" s="225"/>
      <c r="D67" s="225"/>
      <c r="E67" s="225"/>
      <c r="F67" s="226" t="s">
        <v>199</v>
      </c>
      <c r="G67" s="226"/>
      <c r="H67" s="226"/>
      <c r="I67" s="227"/>
    </row>
    <row r="68" spans="1:13" ht="69" customHeight="1" thickBot="1" x14ac:dyDescent="0.3">
      <c r="A68" s="228" t="s">
        <v>181</v>
      </c>
      <c r="B68" s="229"/>
      <c r="C68" s="229"/>
      <c r="D68" s="229"/>
      <c r="E68" s="229"/>
      <c r="F68" s="230" t="s">
        <v>182</v>
      </c>
      <c r="G68" s="231"/>
      <c r="H68" s="234" t="s">
        <v>137</v>
      </c>
      <c r="I68" s="235"/>
    </row>
    <row r="69" spans="1:13" ht="34" customHeight="1" thickBot="1" x14ac:dyDescent="0.3">
      <c r="A69" s="236" t="s">
        <v>164</v>
      </c>
      <c r="B69" s="237"/>
      <c r="C69" s="237"/>
      <c r="D69" s="237"/>
      <c r="E69" s="237"/>
      <c r="F69" s="232"/>
      <c r="G69" s="233"/>
      <c r="H69" s="155" t="str">
        <f>IF(M70&gt;3,'Classification of eval reports'!D22,IF(M70&gt;0.8,'Classification of eval reports'!C22,IF(M70&lt;0.8,"")))</f>
        <v>Sufficient</v>
      </c>
      <c r="I69" s="156"/>
      <c r="M69" s="55" t="s">
        <v>171</v>
      </c>
    </row>
    <row r="70" spans="1:13" ht="36" customHeight="1" thickBot="1" x14ac:dyDescent="0.3">
      <c r="A70" s="249" t="s">
        <v>165</v>
      </c>
      <c r="B70" s="250"/>
      <c r="C70" s="250"/>
      <c r="D70" s="250"/>
      <c r="E70" s="250"/>
      <c r="F70" s="251" t="s">
        <v>7</v>
      </c>
      <c r="G70" s="252"/>
      <c r="H70" s="253" t="s">
        <v>189</v>
      </c>
      <c r="I70" s="254"/>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4.1624999999999996</v>
      </c>
    </row>
    <row r="71" spans="1:13" ht="32.15" customHeight="1" thickBot="1" x14ac:dyDescent="0.3">
      <c r="A71" s="249" t="s">
        <v>166</v>
      </c>
      <c r="B71" s="237"/>
      <c r="C71" s="237"/>
      <c r="D71" s="237"/>
      <c r="E71" s="237"/>
      <c r="F71" s="251" t="s">
        <v>158</v>
      </c>
      <c r="G71" s="252"/>
      <c r="H71" s="255"/>
      <c r="I71" s="256"/>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0.83250000000000002</v>
      </c>
    </row>
    <row r="72" spans="1:13" ht="38.15" customHeight="1" thickBot="1" x14ac:dyDescent="0.3">
      <c r="A72" s="259" t="s">
        <v>167</v>
      </c>
      <c r="B72" s="260"/>
      <c r="C72" s="260"/>
      <c r="D72" s="260"/>
      <c r="E72" s="260"/>
      <c r="F72" s="251" t="s">
        <v>7</v>
      </c>
      <c r="G72" s="252"/>
      <c r="H72" s="257"/>
      <c r="I72" s="258"/>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238" t="s">
        <v>60</v>
      </c>
      <c r="B74" s="239"/>
      <c r="C74" s="239"/>
      <c r="D74" s="239"/>
      <c r="E74" s="239"/>
      <c r="F74" s="239"/>
      <c r="G74" s="239"/>
      <c r="H74" s="239"/>
      <c r="I74" s="240"/>
    </row>
    <row r="75" spans="1:13" ht="32.5" customHeight="1" thickTop="1" thickBot="1" x14ac:dyDescent="0.3">
      <c r="A75" s="241" t="s">
        <v>104</v>
      </c>
      <c r="B75" s="242"/>
      <c r="C75" s="242"/>
      <c r="D75" s="242"/>
      <c r="E75" s="242"/>
      <c r="F75" s="243" t="s">
        <v>123</v>
      </c>
      <c r="G75" s="244"/>
      <c r="H75" s="51" t="s">
        <v>103</v>
      </c>
      <c r="I75" s="52" t="s">
        <v>90</v>
      </c>
    </row>
    <row r="76" spans="1:13" ht="53.25" customHeight="1" thickBot="1" x14ac:dyDescent="0.3">
      <c r="A76" s="245" t="s">
        <v>57</v>
      </c>
      <c r="B76" s="246"/>
      <c r="C76" s="246"/>
      <c r="D76" s="246"/>
      <c r="E76" s="246"/>
      <c r="F76" s="247">
        <f>SUM(L62:L65,L57:L59,L51:L54,L45:L48,L39:L42,L32:L36,L28:L29,L22:L25, L70:L72)</f>
        <v>83.599166666666676</v>
      </c>
      <c r="G76" s="248"/>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Good</v>
      </c>
      <c r="I76" s="87" t="s">
        <v>198</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68 A69:E72 A73:F73">
    <cfRule type="beginsWith" dxfId="180" priority="202" operator="beginsWith" text="Good">
      <formula>LEFT(A68,LEN("Good"))="Good"</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3" operator="beginsWith" text="Satisfactorily">
      <formula>LEFT(A68,LEN("Satisfactorily"))="Satisfactorily"</formula>
    </cfRule>
    <cfRule type="beginsWith" dxfId="174" priority="204" operator="beginsWith" text="Mostly">
      <formula>LEFT(A68,LEN("Mostly"))="Mostly"</formula>
    </cfRule>
    <cfRule type="beginsWith" dxfId="173" priority="205" operator="beginsWith" text="Very">
      <formula>LEFT(A68,LEN("Very"))="Very"</formula>
    </cfRule>
    <cfRule type="beginsWith" dxfId="172" priority="206" operator="beginsWith" text="Fully">
      <formula>LEFT(A68,LEN("Fully"))="Fully"</formula>
    </cfRule>
  </conditionalFormatting>
  <conditionalFormatting sqref="A56:F59">
    <cfRule type="beginsWith" dxfId="171" priority="378" operator="beginsWith" text="Satisfactorily">
      <formula>LEFT(A56,LEN("Satisfactorily"))="Satisfactorily"</formula>
    </cfRule>
    <cfRule type="beginsWith" dxfId="170" priority="373" operator="beginsWith" text="Unsat">
      <formula>LEFT(A56,LEN("Unsat"))="Unsat"</formula>
    </cfRule>
    <cfRule type="beginsWith" dxfId="169" priority="374" operator="beginsWith" text="Not">
      <formula>LEFT(A56,LEN("Not"))="Not"</formula>
    </cfRule>
    <cfRule type="beginsWith" dxfId="168" priority="375" operator="beginsWith" text="Satisfactory">
      <formula>LEFT(A56,LEN("Satisfactory"))="Satisfactory"</formula>
    </cfRule>
    <cfRule type="beginsWith" dxfId="167" priority="377" operator="beginsWith" text="Good">
      <formula>LEFT(A56,LEN("Good"))="Good"</formula>
    </cfRule>
    <cfRule type="beginsWith" dxfId="166" priority="376" operator="beginsWith" text="Part">
      <formula>LEFT(A56,LEN("Part"))="Part"</formula>
    </cfRule>
    <cfRule type="beginsWith" dxfId="165" priority="381" operator="beginsWith" text="Fully">
      <formula>LEFT(A56,LEN("Fully"))="Fully"</formula>
    </cfRule>
    <cfRule type="beginsWith" dxfId="164" priority="380" operator="beginsWith" text="Very">
      <formula>LEFT(A56,LEN("Very"))="Very"</formula>
    </cfRule>
    <cfRule type="beginsWith" dxfId="163" priority="379" operator="beginsWith" text="Mostly">
      <formula>LEFT(A56,LEN("Mostly"))="Mostly"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4" operator="beginsWith" text="Part">
      <formula>LEFT(A1,LEN("Part"))="Part"</formula>
    </cfRule>
    <cfRule type="beginsWith" dxfId="161" priority="488" operator="beginsWith" text="Very">
      <formula>LEFT(A1,LEN("Very"))="Very"</formula>
    </cfRule>
    <cfRule type="beginsWith" dxfId="160" priority="487" operator="beginsWith" text="Mostly">
      <formula>LEFT(A1,LEN("Mostly"))="Mostly"</formula>
    </cfRule>
    <cfRule type="beginsWith" dxfId="159" priority="486" operator="beginsWith" text="Satisfactorily">
      <formula>LEFT(A1,LEN("Satisfactorily"))="Satisfactorily"</formula>
    </cfRule>
    <cfRule type="beginsWith" dxfId="158" priority="485" operator="beginsWith" text="Good">
      <formula>LEFT(A1,LEN("Good"))="Good"</formula>
    </cfRule>
    <cfRule type="beginsWith" dxfId="157" priority="483" operator="beginsWith" text="Satisfactory">
      <formula>LEFT(A1,LEN("Satisfactory"))="Satisfactory"</formula>
    </cfRule>
    <cfRule type="beginsWith" dxfId="156" priority="489" operator="beginsWith" text="Fully">
      <formula>LEFT(A1,LEN("Fully"))="Fully"</formula>
    </cfRule>
  </conditionalFormatting>
  <conditionalFormatting sqref="F26:F55">
    <cfRule type="beginsWith" dxfId="155" priority="106" operator="beginsWith" text="Very">
      <formula>LEFT(F26,LEN("Very"))="Very"</formula>
    </cfRule>
    <cfRule type="beginsWith" dxfId="154" priority="102" operator="beginsWith" text="Part">
      <formula>LEFT(F26,LEN("Part"))="Part"</formula>
    </cfRule>
    <cfRule type="beginsWith" dxfId="153" priority="107" operator="beginsWith" text="Fully">
      <formula>LEFT(F26,LEN("Fully"))="Fully"</formula>
    </cfRule>
    <cfRule type="beginsWith" dxfId="152" priority="105" operator="beginsWith" text="Mostly">
      <formula>LEFT(F26,LEN("Mostly"))="Mostly"</formula>
    </cfRule>
    <cfRule type="beginsWith" dxfId="151" priority="104" operator="beginsWith" text="Satisfactorily">
      <formula>LEFT(F26,LEN("Satisfactorily"))="Satisfactorily"</formula>
    </cfRule>
    <cfRule type="beginsWith" dxfId="150" priority="103" operator="beginsWith" text="Good">
      <formula>LEFT(F26,LEN("Good"))="Good"</formula>
    </cfRule>
    <cfRule type="beginsWith" dxfId="149" priority="99" operator="beginsWith" text="Unsat">
      <formula>LEFT(F26,LEN("Unsat"))="Unsat"</formula>
    </cfRule>
    <cfRule type="beginsWith" dxfId="148" priority="100" operator="beginsWith" text="Not">
      <formula>LEFT(F26,LEN("Not"))="Not"</formula>
    </cfRule>
    <cfRule type="beginsWith" dxfId="147" priority="101" operator="beginsWith" text="Satisfactory">
      <formula>LEFT(F26,LEN("Satisfactory"))="Satisfactory"</formula>
    </cfRule>
  </conditionalFormatting>
  <conditionalFormatting sqref="F60:F65">
    <cfRule type="beginsWith" dxfId="146" priority="137" operator="beginsWith" text="Satisfactory">
      <formula>LEFT(F60,LEN("Satisfactory"))="Satisfactory"</formula>
    </cfRule>
    <cfRule type="beginsWith" dxfId="145" priority="136" operator="beginsWith" text="Not">
      <formula>LEFT(F60,LEN("Not"))="Not"</formula>
    </cfRule>
    <cfRule type="beginsWith" dxfId="144" priority="135" operator="beginsWith" text="Unsat">
      <formula>LEFT(F60,LEN("Unsat"))="Unsat"</formula>
    </cfRule>
    <cfRule type="beginsWith" dxfId="143" priority="143" operator="beginsWith" text="Fully">
      <formula>LEFT(F60,LEN("Fully"))="Fully"</formula>
    </cfRule>
    <cfRule type="beginsWith" dxfId="142" priority="142" operator="beginsWith" text="Very">
      <formula>LEFT(F60,LEN("Very"))="Very"</formula>
    </cfRule>
    <cfRule type="beginsWith" dxfId="141" priority="140" operator="beginsWith" text="Satisfactorily">
      <formula>LEFT(F60,LEN("Satisfactorily"))="Satisfactorily"</formula>
    </cfRule>
    <cfRule type="beginsWith" dxfId="140" priority="141" operator="beginsWith" text="Mostly">
      <formula>LEFT(F60,LEN("Mostly"))="Mostly"</formula>
    </cfRule>
    <cfRule type="beginsWith" dxfId="139" priority="139" operator="beginsWith" text="Good">
      <formula>LEFT(F60,LEN("Good"))="Good"</formula>
    </cfRule>
    <cfRule type="beginsWith" dxfId="138" priority="138" operator="beginsWith" text="Part">
      <formula>LEFT(F60,LEN("Part"))="Part"</formula>
    </cfRule>
  </conditionalFormatting>
  <conditionalFormatting sqref="F68">
    <cfRule type="beginsWith" dxfId="137" priority="196" operator="beginsWith" text="Very">
      <formula>LEFT(F68,LEN("Very"))="Very"</formula>
    </cfRule>
    <cfRule type="beginsWith" dxfId="136" priority="189" operator="beginsWith" text="Unsat">
      <formula>LEFT(F68,LEN("Unsat"))="Unsat"</formula>
    </cfRule>
    <cfRule type="beginsWith" dxfId="135" priority="192" operator="beginsWith" text="Part">
      <formula>LEFT(F68,LEN("Part"))="Part"</formula>
    </cfRule>
    <cfRule type="beginsWith" dxfId="134" priority="191" operator="beginsWith" text="Satisfactory">
      <formula>LEFT(F68,LEN("Satisfactory"))="Satisfactory"</formula>
    </cfRule>
    <cfRule type="beginsWith" dxfId="133" priority="193" operator="beginsWith" text="Good">
      <formula>LEFT(F68,LEN("Good"))="Good"</formula>
    </cfRule>
    <cfRule type="beginsWith" dxfId="132" priority="194" operator="beginsWith" text="Satisfactorily">
      <formula>LEFT(F68,LEN("Satisfactorily"))="Satisfactorily"</formula>
    </cfRule>
    <cfRule type="beginsWith" dxfId="131" priority="195" operator="beginsWith" text="Mostly">
      <formula>LEFT(F68,LEN("Mostly"))="Mostly"</formula>
    </cfRule>
    <cfRule type="beginsWith" dxfId="130" priority="197" operator="beginsWith" text="Fully">
      <formula>LEFT(F68,LEN("Fully"))="Fully"</formula>
    </cfRule>
    <cfRule type="beginsWith" dxfId="129" priority="190" operator="beginsWith" text="Not">
      <formula>LEFT(F68,LEN("Not"))="Not"</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3" operator="beginsWith" text="Very">
      <formula>LEFT(F70,LEN("Very"))="Very"</formula>
    </cfRule>
    <cfRule type="beginsWith" dxfId="123" priority="18" operator="beginsWith" text="Satisfactory">
      <formula>LEFT(F70,LEN("Satisfactory"))="Satisfactory"</formula>
    </cfRule>
    <cfRule type="beginsWith" dxfId="122" priority="24" operator="beginsWith" text="Fully">
      <formula>LEFT(F70,LEN("Fully"))="Fully"</formula>
    </cfRule>
    <cfRule type="beginsWith" dxfId="121" priority="16" operator="beginsWith" text="Unsat">
      <formula>LEFT(F70,LEN("Unsat"))="Unsat"</formula>
    </cfRule>
    <cfRule type="beginsWith" dxfId="120" priority="17" operator="beginsWith" text="Not">
      <formula>LEFT(F70,LEN("Not"))="Not"</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10" operator="beginsWith" text="Satisfactorily">
      <formula>LEFT(F71,LEN("Satisfactorily"))="Satisfactorily"</formula>
    </cfRule>
    <cfRule type="beginsWith" dxfId="114" priority="11" operator="beginsWith" text="Mostly">
      <formula>LEFT(F71,LEN("Mostly"))="Mostly"</formula>
    </cfRule>
    <cfRule type="beginsWith" dxfId="113" priority="12" operator="beginsWith" text="Very">
      <formula>LEFT(F71,LEN("Very"))="Very"</formula>
    </cfRule>
    <cfRule type="beginsWith" dxfId="112" priority="13" operator="beginsWith" text="Fully">
      <formula>LEFT(F71,LEN("Fully"))="Fully"</formula>
    </cfRule>
    <cfRule type="beginsWith" dxfId="111" priority="9" operator="beginsWith" text="Good">
      <formula>LEFT(F71,LEN("Good"))="Good"</formula>
    </cfRule>
  </conditionalFormatting>
  <conditionalFormatting sqref="F72">
    <cfRule type="beginsWith" dxfId="110" priority="176" operator="beginsWith" text="Satisfactorily">
      <formula>LEFT(F72,LEN("Satisfactorily"))="Satisfactorily"</formula>
    </cfRule>
    <cfRule type="beginsWith" dxfId="109" priority="178" operator="beginsWith" text="Very">
      <formula>LEFT(F72,LEN("Very"))="Very"</formula>
    </cfRule>
    <cfRule type="beginsWith" dxfId="108" priority="175" operator="beginsWith" text="Good">
      <formula>LEFT(F72,LEN("Good"))="Good"</formula>
    </cfRule>
    <cfRule type="beginsWith" dxfId="107" priority="177" operator="beginsWith" text="Mostly">
      <formula>LEFT(F72,LEN("Mostly"))="Mostly"</formula>
    </cfRule>
    <cfRule type="beginsWith" dxfId="106" priority="174" operator="beginsWith" text="Part">
      <formula>LEFT(F72,LEN("Part"))="Part"</formula>
    </cfRule>
    <cfRule type="beginsWith" dxfId="105" priority="179" operator="beginsWith" text="Fully">
      <formula>LEFT(F72,LEN("Fully"))="Fully"</formula>
    </cfRule>
    <cfRule type="beginsWith" dxfId="104" priority="173" operator="beginsWith" text="Satisfactory">
      <formula>LEFT(F72,LEN("Satisfactory"))="Satisfactory"</formula>
    </cfRule>
    <cfRule type="beginsWith" dxfId="103" priority="172" operator="beginsWith" text="Not">
      <formula>LEFT(F72,LEN("Not"))="Not"</formula>
    </cfRule>
    <cfRule type="beginsWith" dxfId="102" priority="171" operator="beginsWith" text="Unsat">
      <formula>LEFT(F72,LEN("Unsat"))="Unsat"</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3" operator="beginsWith" text="Good">
      <formula>LEFT(H26,LEN("Good"))="Good"</formula>
    </cfRule>
    <cfRule type="beginsWith" dxfId="96" priority="322" operator="beginsWith" text="Part">
      <formula>LEFT(H26,LEN("Part"))="Part"</formula>
    </cfRule>
    <cfRule type="beginsWith" dxfId="95" priority="326" operator="beginsWith" text="Very">
      <formula>LEFT(H26,LEN("Very"))="Very"</formula>
    </cfRule>
    <cfRule type="beginsWith" dxfId="94" priority="321" operator="beginsWith" text="Satisfactory">
      <formula>LEFT(H26,LEN("Satisfactory"))="Satisfactory"</formula>
    </cfRule>
    <cfRule type="beginsWith" dxfId="93" priority="320" operator="beginsWith" text="Not">
      <formula>LEFT(H26,LEN("Not"))="Not"</formula>
    </cfRule>
    <cfRule type="beginsWith" dxfId="92" priority="319" operator="beginsWith" text="Unsat">
      <formula>LEFT(H26,LEN("Unsat"))="Unsat"</formula>
    </cfRule>
    <cfRule type="beginsWith" dxfId="91" priority="327" operator="beginsWith" text="Fully">
      <formula>LEFT(H26,LEN("Fully"))="Fully"</formula>
    </cfRule>
    <cfRule type="beginsWith" dxfId="90" priority="325" operator="beginsWith" text="Mostly">
      <formula>LEFT(H26,LEN("Mostly"))="Mostly"</formula>
    </cfRule>
    <cfRule type="beginsWith" dxfId="89" priority="324" operator="beginsWith" text="Satisfactorily">
      <formula>LEFT(H26,LEN("Satisfactorily"))="Satisfactorily"</formula>
    </cfRule>
  </conditionalFormatting>
  <conditionalFormatting sqref="H30:H32">
    <cfRule type="beginsWith" dxfId="88" priority="95" operator="beginsWith" text="Satisfactorily">
      <formula>LEFT(H30,LEN("Satisfactorily"))="Satisfactorily"</formula>
    </cfRule>
    <cfRule type="beginsWith" dxfId="87" priority="94" operator="beginsWith" text="Good">
      <formula>LEFT(H30,LEN("Good"))="Good"</formula>
    </cfRule>
    <cfRule type="beginsWith" dxfId="86" priority="90" operator="beginsWith" text="Unsat">
      <formula>LEFT(H30,LEN("Unsat"))="Unsat"</formula>
    </cfRule>
    <cfRule type="beginsWith" dxfId="85" priority="92" operator="beginsWith" text="Satisfactory">
      <formula>LEFT(H30,LEN("Satisfactory"))="Satisfactory"</formula>
    </cfRule>
    <cfRule type="beginsWith" dxfId="84" priority="93" operator="beginsWith" text="Part">
      <formula>LEFT(H30,LEN("Part"))="Part"</formula>
    </cfRule>
    <cfRule type="beginsWith" dxfId="83" priority="91" operator="beginsWith" text="Not">
      <formula>LEFT(H30,LEN("Not"))="Not"</formula>
    </cfRule>
    <cfRule type="beginsWith" dxfId="82" priority="98" operator="beginsWith" text="Fully">
      <formula>LEFT(H30,LEN("Fully"))="Fully"</formula>
    </cfRule>
    <cfRule type="beginsWith" dxfId="81" priority="97" operator="beginsWith" text="Very">
      <formula>LEFT(H30,LEN("Very"))="Very"</formula>
    </cfRule>
    <cfRule type="beginsWith" dxfId="80" priority="96" operator="beginsWith" text="Mostly">
      <formula>LEFT(H30,LEN("Mostly"))="Mostly"</formula>
    </cfRule>
  </conditionalFormatting>
  <conditionalFormatting sqref="H37:H39">
    <cfRule type="beginsWith" dxfId="79" priority="83" operator="beginsWith" text="Satisfactory">
      <formula>LEFT(H37,LEN("Satisfactory"))="Satisfactory"</formula>
    </cfRule>
    <cfRule type="beginsWith" dxfId="78" priority="81" operator="beginsWith" text="Unsat">
      <formula>LEFT(H37,LEN("Unsat"))="Unsat"</formula>
    </cfRule>
    <cfRule type="beginsWith" dxfId="77" priority="87" operator="beginsWith" text="Mostly">
      <formula>LEFT(H37,LEN("Mostly"))="Mostly"</formula>
    </cfRule>
    <cfRule type="beginsWith" dxfId="76" priority="88" operator="beginsWith" text="Very">
      <formula>LEFT(H37,LEN("Very"))="Very"</formula>
    </cfRule>
    <cfRule type="beginsWith" dxfId="75" priority="89" operator="beginsWith" text="Fully">
      <formula>LEFT(H37,LEN("Fully"))="Fully"</formula>
    </cfRule>
    <cfRule type="beginsWith" dxfId="74" priority="84" operator="beginsWith" text="Part">
      <formula>LEFT(H37,LEN("Part"))="Part"</formula>
    </cfRule>
    <cfRule type="beginsWith" dxfId="73" priority="82" operator="beginsWith" text="Not">
      <formula>LEFT(H37,LEN("Not"))="Not"</formula>
    </cfRule>
    <cfRule type="beginsWith" dxfId="72" priority="85" operator="beginsWith" text="Good">
      <formula>LEFT(H37,LEN("Good"))="Good"</formula>
    </cfRule>
    <cfRule type="beginsWith" dxfId="71" priority="86" operator="beginsWith" text="Satisfactorily">
      <formula>LEFT(H37,LEN("Satisfactorily"))="Satisfactorily"</formula>
    </cfRule>
  </conditionalFormatting>
  <conditionalFormatting sqref="H43:H45">
    <cfRule type="beginsWith" dxfId="70" priority="76" operator="beginsWith" text="Good">
      <formula>LEFT(H43,LEN("Good"))="Good"</formula>
    </cfRule>
    <cfRule type="beginsWith" dxfId="69" priority="77" operator="beginsWith" text="Satisfactorily">
      <formula>LEFT(H43,LEN("Satisfactorily"))="Satisfactorily"</formula>
    </cfRule>
    <cfRule type="beginsWith" dxfId="68" priority="80" operator="beginsWith" text="Fully">
      <formula>LEFT(H43,LEN("Fully"))="Fully"</formula>
    </cfRule>
    <cfRule type="beginsWith" dxfId="67" priority="79" operator="beginsWith" text="Very">
      <formula>LEFT(H43,LEN("Very"))="Very"</formula>
    </cfRule>
    <cfRule type="beginsWith" dxfId="66" priority="72" operator="beginsWith" text="Unsat">
      <formula>LEFT(H43,LEN("Unsat"))="Unsat"</formula>
    </cfRule>
    <cfRule type="beginsWith" dxfId="65" priority="73" operator="beginsWith" text="Not">
      <formula>LEFT(H43,LEN("Not"))="Not"</formula>
    </cfRule>
    <cfRule type="beginsWith" dxfId="64" priority="74" operator="beginsWith" text="Satisfactory">
      <formula>LEFT(H43,LEN("Satisfactory"))="Satisfactory"</formula>
    </cfRule>
    <cfRule type="beginsWith" dxfId="63" priority="78" operator="beginsWith" text="Mostly">
      <formula>LEFT(H43,LEN("Mostly"))="Mostly"</formula>
    </cfRule>
    <cfRule type="beginsWith" dxfId="62" priority="75" operator="beginsWith" text="Part">
      <formula>LEFT(H43,LEN("Part"))="Part"</formula>
    </cfRule>
  </conditionalFormatting>
  <conditionalFormatting sqref="H49:H51">
    <cfRule type="beginsWith" dxfId="61" priority="63" operator="beginsWith" text="Unsat">
      <formula>LEFT(H49,LEN("Unsat"))="Unsat"</formula>
    </cfRule>
    <cfRule type="beginsWith" dxfId="60" priority="71" operator="beginsWith" text="Fully">
      <formula>LEFT(H49,LEN("Fully"))="Fully"</formula>
    </cfRule>
    <cfRule type="beginsWith" dxfId="59" priority="65" operator="beginsWith" text="Satisfactory">
      <formula>LEFT(H49,LEN("Satisfactory"))="Satisfactory"</formula>
    </cfRule>
    <cfRule type="beginsWith" dxfId="58" priority="70" operator="beginsWith" text="Very">
      <formula>LEFT(H49,LEN("Very"))="Very"</formula>
    </cfRule>
    <cfRule type="beginsWith" dxfId="57" priority="69" operator="beginsWith" text="Mostly">
      <formula>LEFT(H49,LEN("Mostly"))="Mostly"</formula>
    </cfRule>
    <cfRule type="beginsWith" dxfId="56" priority="68" operator="beginsWith" text="Satisfactorily">
      <formula>LEFT(H49,LEN("Satisfactorily"))="Satisfactorily"</formula>
    </cfRule>
    <cfRule type="beginsWith" dxfId="55" priority="67" operator="beginsWith" text="Good">
      <formula>LEFT(H49,LEN("Good"))="Good"</formula>
    </cfRule>
    <cfRule type="beginsWith" dxfId="54" priority="66" operator="beginsWith" text="Part">
      <formula>LEFT(H49,LEN("Part"))="Part"</formula>
    </cfRule>
    <cfRule type="beginsWith" dxfId="53" priority="64" operator="beginsWith" text="Not">
      <formula>LEFT(H49,LEN("Not"))="Not"</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5" operator="beginsWith" text="Approaching">
      <formula>LEFT(H55,LEN("Approaching"))="Approaching"</formula>
    </cfRule>
    <cfRule type="beginsWith" dxfId="48" priority="236" operator="beginsWith" text="Missing">
      <formula>LEFT(H55,LEN("Missing"))="Missing"</formula>
    </cfRule>
    <cfRule type="beginsWith" dxfId="47" priority="237" operator="beginsWith" text="Exceeds">
      <formula>LEFT(H55,LEN("Exceeds"))="Exceeds"</formula>
    </cfRule>
  </conditionalFormatting>
  <conditionalFormatting sqref="H56:H57">
    <cfRule type="beginsWith" dxfId="46" priority="62" operator="beginsWith" text="Fully">
      <formula>LEFT(H56,LEN("Fully"))="Fully"</formula>
    </cfRule>
    <cfRule type="beginsWith" dxfId="45" priority="56" operator="beginsWith" text="Satisfactory">
      <formula>LEFT(H56,LEN("Satisfactory"))="Satisfactory"</formula>
    </cfRule>
    <cfRule type="beginsWith" dxfId="44" priority="54" operator="beginsWith" text="Unsat">
      <formula>LEFT(H56,LEN("Unsat"))="Unsat"</formula>
    </cfRule>
    <cfRule type="beginsWith" dxfId="43" priority="55" operator="beginsWith" text="Not">
      <formula>LEFT(H56,LEN("Not"))="Not"</formula>
    </cfRule>
    <cfRule type="beginsWith" dxfId="42" priority="57" operator="beginsWith" text="Part">
      <formula>LEFT(H56,LEN("Part"))="Part"</formula>
    </cfRule>
    <cfRule type="beginsWith" dxfId="41" priority="58" operator="beginsWith" text="Good">
      <formula>LEFT(H56,LEN("Good"))="Good"</formula>
    </cfRule>
    <cfRule type="beginsWith" dxfId="40" priority="59" operator="beginsWith" text="Satisfactorily">
      <formula>LEFT(H56,LEN("Satisfactorily"))="Satisfactorily"</formula>
    </cfRule>
    <cfRule type="beginsWith" dxfId="39" priority="60" operator="beginsWith" text="Mostly">
      <formula>LEFT(H56,LEN("Mostly"))="Mostly"</formula>
    </cfRule>
    <cfRule type="beginsWith" dxfId="38" priority="61" operator="beginsWith" text="Very">
      <formula>LEFT(H56,LEN("Very"))="Very"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2.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2024-06-25T09:06:29Z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