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autoCompressPictures="0"/>
  <mc:AlternateContent xmlns:mc="http://schemas.openxmlformats.org/markup-compatibility/2006">
    <mc:Choice Requires="x15">
      <x15ac:absPath xmlns:x15ac="http://schemas.microsoft.com/office/spreadsheetml/2010/11/ac" url="https://unwomen-my.sharepoint.com/personal/romain_diatta_unwomen_org/Documents/Documents/UNW/evaluation/Mali/2024/230619_Country portfolio évaluation; Evaluation de la Note Stratégique 2020 - 2024/GERAAS HQ rating/"/>
    </mc:Choice>
  </mc:AlternateContent>
  <xr:revisionPtr revIDLastSave="0" documentId="8_{A9D846FB-4854-437A-AA41-B33B190ABF1F}" xr6:coauthVersionLast="47" xr6:coauthVersionMax="47" xr10:uidLastSave="{00000000-0000-0000-0000-000000000000}"/>
  <bookViews>
    <workbookView xWindow="-110" yWindow="-110" windowWidth="19420" windowHeight="11500" xr2:uid="{00000000-000D-0000-FFFF-FFFF00000000}"/>
  </bookViews>
  <sheets>
    <sheet name="Review template 30 June" sheetId="16" r:id="rId1"/>
    <sheet name="Classification of eval reports" sheetId="3" r:id="rId2"/>
  </sheets>
  <definedNames>
    <definedName name="cc" localSheetId="0">#REF!</definedName>
    <definedName name="cc">#REF!</definedName>
    <definedName name="color">'Classification of eval reports'!$B$17:$D$17</definedName>
    <definedName name="Consultant" localSheetId="0">'Classification of eval reports'!#REF!</definedName>
    <definedName name="Consultant">'Classification of eval reports'!#REF!</definedName>
    <definedName name="_xlnm.Criteria" localSheetId="0">'Classification of eval reports'!#REF!</definedName>
    <definedName name="_xlnm.Criteria">'Classification of eval reports'!#REF!</definedName>
    <definedName name="Geographical">'Classification of eval reports'!$B$10:$E$10</definedName>
    <definedName name="Independance" localSheetId="0">'Classification of eval reports'!#REF!</definedName>
    <definedName name="Independance">'Classification of eval reports'!#REF!</definedName>
    <definedName name="levelofindependance" localSheetId="0">'Classification of eval reports'!#REF!</definedName>
    <definedName name="levelofindependance">'Classification of eval reports'!#REF!</definedName>
    <definedName name="M" localSheetId="0">#REF!</definedName>
    <definedName name="M">#REF!</definedName>
    <definedName name="manage">'Classification of eval reports'!$B$11:$F$11</definedName>
    <definedName name="Management">'Classification of eval reports'!$B$11:$E$11</definedName>
    <definedName name="MTSP">'Classification of eval reports'!$B$14:$I$14</definedName>
    <definedName name="overall" localSheetId="0">#REF!</definedName>
    <definedName name="overall">#REF!</definedName>
    <definedName name="Pararating">'Classification of eval reports'!$B$16:$D$16</definedName>
    <definedName name="_xlnm.Print_Area" localSheetId="1">'Classification of eval reports'!$A$1:$I$16</definedName>
    <definedName name="_xlnm.Print_Area" localSheetId="0">'Review template 30 June'!$A$1:$I$76</definedName>
    <definedName name="Purpose" localSheetId="0">'Classification of eval reports'!#REF!</definedName>
    <definedName name="Purpose">'Classification of eval reports'!#REF!</definedName>
    <definedName name="Rating" localSheetId="0">#REF!</definedName>
    <definedName name="Rating">#REF!</definedName>
    <definedName name="rating1" localSheetId="0">'Review template 30 June'!#REF!</definedName>
    <definedName name="rating1">#REF!</definedName>
    <definedName name="rating2" localSheetId="0">'Review template 30 June'!#REF!</definedName>
    <definedName name="rating2">#REF!</definedName>
    <definedName name="Region">'Classification of eval reports'!$C$7:$I$7</definedName>
    <definedName name="Result">'Classification of eval reports'!$B$12:$D$12</definedName>
    <definedName name="Reviewer" localSheetId="0">'Classification of eval reports'!#REF!</definedName>
    <definedName name="Reviewer">'Classification of eval reports'!#REF!</definedName>
    <definedName name="SectionCriteria">'Classification of eval reports'!$B$16:$E$16</definedName>
    <definedName name="SP">'Classification of eval reports'!$B$14:$H$14</definedName>
    <definedName name="Timing" localSheetId="0">'Classification of eval reports'!#REF!</definedName>
    <definedName name="Timing">'Classification of eval reports'!#REF!</definedName>
    <definedName name="TOR">'Classification of eval reports'!$B$15:$C$15</definedName>
    <definedName name="type">'Classification of eval reports'!$B$8:$F$8</definedName>
    <definedName name="TypeofReport">'Classification of eval reports'!$B$8:$I$8</definedName>
    <definedName name="UNWSP">'Classification of eval reports'!$B$14:$I$14</definedName>
    <definedName name="Year">'Classification of eval reports'!$B$5:$F$5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72" i="16" l="1"/>
  <c r="L72" i="16" s="1"/>
  <c r="L71" i="16"/>
  <c r="K71" i="16"/>
  <c r="L70" i="16"/>
  <c r="K70" i="16"/>
  <c r="K65" i="16"/>
  <c r="L65" i="16" s="1"/>
  <c r="K64" i="16"/>
  <c r="L64" i="16" s="1"/>
  <c r="K63" i="16"/>
  <c r="L63" i="16" s="1"/>
  <c r="K62" i="16"/>
  <c r="L62" i="16" s="1"/>
  <c r="G61" i="16"/>
  <c r="M59" i="16"/>
  <c r="L59" i="16"/>
  <c r="K59" i="16"/>
  <c r="M58" i="16"/>
  <c r="K58" i="16"/>
  <c r="L58" i="16" s="1"/>
  <c r="M57" i="16"/>
  <c r="K57" i="16"/>
  <c r="L57" i="16" s="1"/>
  <c r="K54" i="16"/>
  <c r="L54" i="16" s="1"/>
  <c r="L53" i="16"/>
  <c r="K53" i="16"/>
  <c r="K52" i="16"/>
  <c r="L52" i="16" s="1"/>
  <c r="L51" i="16"/>
  <c r="K51" i="16"/>
  <c r="G50" i="16"/>
  <c r="K48" i="16"/>
  <c r="L48" i="16" s="1"/>
  <c r="L47" i="16"/>
  <c r="K47" i="16"/>
  <c r="K46" i="16"/>
  <c r="L46" i="16" s="1"/>
  <c r="L45" i="16"/>
  <c r="K45" i="16"/>
  <c r="G44" i="16"/>
  <c r="K42" i="16"/>
  <c r="L42" i="16" s="1"/>
  <c r="L41" i="16"/>
  <c r="K41" i="16"/>
  <c r="K40" i="16"/>
  <c r="L40" i="16" s="1"/>
  <c r="L39" i="16"/>
  <c r="K39" i="16"/>
  <c r="G38" i="16"/>
  <c r="L36" i="16"/>
  <c r="K36" i="16"/>
  <c r="K35" i="16"/>
  <c r="L35" i="16" s="1"/>
  <c r="L34" i="16"/>
  <c r="K34" i="16"/>
  <c r="K33" i="16"/>
  <c r="L33" i="16" s="1"/>
  <c r="L32" i="16"/>
  <c r="K32" i="16"/>
  <c r="L29" i="16"/>
  <c r="K29" i="16"/>
  <c r="K28" i="16"/>
  <c r="L28" i="16" s="1"/>
  <c r="K25" i="16"/>
  <c r="L25" i="16" s="1"/>
  <c r="L24" i="16"/>
  <c r="K24" i="16"/>
  <c r="K23" i="16"/>
  <c r="L23" i="16" s="1"/>
  <c r="L22" i="16"/>
  <c r="K22" i="16"/>
  <c r="H8" i="16"/>
  <c r="N57" i="16" l="1"/>
  <c r="H55" i="16" s="1"/>
  <c r="F27" i="16"/>
  <c r="H26" i="16" s="1"/>
  <c r="F56" i="16"/>
  <c r="M70" i="16"/>
  <c r="H69" i="16" s="1"/>
  <c r="F50" i="16"/>
  <c r="H49" i="16" s="1"/>
  <c r="F21" i="16"/>
  <c r="H20" i="16" s="1"/>
  <c r="F38" i="16"/>
  <c r="H37" i="16" s="1"/>
  <c r="F31" i="16"/>
  <c r="H30" i="16" s="1"/>
  <c r="F44" i="16"/>
  <c r="H43" i="16" s="1"/>
  <c r="F76" i="16"/>
  <c r="H76" i="16" s="1"/>
  <c r="F61" i="16"/>
  <c r="H60" i="16" s="1"/>
  <c r="H31" i="3" l="1"/>
</calcChain>
</file>

<file path=xl/sharedStrings.xml><?xml version="1.0" encoding="utf-8"?>
<sst xmlns="http://schemas.openxmlformats.org/spreadsheetml/2006/main" count="275" uniqueCount="201">
  <si>
    <t>Other</t>
  </si>
  <si>
    <t>No</t>
  </si>
  <si>
    <t>Report sequence number</t>
  </si>
  <si>
    <t>Title of the Evaluation Report</t>
  </si>
  <si>
    <t>Year of the Evaluation Report</t>
  </si>
  <si>
    <t>Country(ies)</t>
  </si>
  <si>
    <t>Region</t>
  </si>
  <si>
    <t>Yes</t>
  </si>
  <si>
    <t>TORs present</t>
  </si>
  <si>
    <t>Additional Information</t>
  </si>
  <si>
    <t>Very Good</t>
  </si>
  <si>
    <t>Good</t>
  </si>
  <si>
    <t>Unsatisfactory</t>
  </si>
  <si>
    <t xml:space="preserve">Asia and the Pacific </t>
  </si>
  <si>
    <t xml:space="preserve">Eastern and Southern Africa </t>
  </si>
  <si>
    <t>Arab States</t>
  </si>
  <si>
    <t>Corporate (HQ)</t>
  </si>
  <si>
    <t xml:space="preserve">Decentralized </t>
  </si>
  <si>
    <t xml:space="preserve">Corporate </t>
  </si>
  <si>
    <t>Not clear from Report</t>
  </si>
  <si>
    <t xml:space="preserve">UN Women SP Correspondence
</t>
  </si>
  <si>
    <t>Latin Americas and Caribbean</t>
  </si>
  <si>
    <t xml:space="preserve">Management of Evaluation
</t>
  </si>
  <si>
    <t xml:space="preserve">Type of intervention evaluated </t>
  </si>
  <si>
    <t>Type of intervention evaluated</t>
  </si>
  <si>
    <t>RATING</t>
  </si>
  <si>
    <t>Are the evaluation's purpose, objectives and scope sufficiently clear to guide the evaluation?</t>
  </si>
  <si>
    <t>Are the conclusions clearly presented based on findings and substantiated by evidence?</t>
  </si>
  <si>
    <t>Europe and Central Asia</t>
  </si>
  <si>
    <t>Western and Central Africa</t>
  </si>
  <si>
    <t>Parameter Rating Criteria</t>
  </si>
  <si>
    <r>
      <t xml:space="preserve">Geographical
</t>
    </r>
    <r>
      <rPr>
        <i/>
        <sz val="10"/>
        <color theme="1"/>
        <rFont val="Cambria"/>
        <family val="1"/>
        <scheme val="major"/>
      </rPr>
      <t>Coverage of the programme being evaluated and generalizability of evaluation findings</t>
    </r>
  </si>
  <si>
    <r>
      <t xml:space="preserve">Result
</t>
    </r>
    <r>
      <rPr>
        <i/>
        <sz val="10"/>
        <color theme="1"/>
        <rFont val="Cambria"/>
        <family val="1"/>
        <scheme val="major"/>
      </rPr>
      <t>Level of changes sought, as defined in the results framework: refer to substantial use of highest level reached</t>
    </r>
  </si>
  <si>
    <t>Classification of Evaluation Reports</t>
  </si>
  <si>
    <t>UN SWAP</t>
  </si>
  <si>
    <t>Fully integrated (3)</t>
  </si>
  <si>
    <t>Satisfactorily integrated (2)</t>
  </si>
  <si>
    <t>Partially integrated (1)</t>
  </si>
  <si>
    <t>Not at all integrated (0)</t>
  </si>
  <si>
    <t>Review Date</t>
  </si>
  <si>
    <t>Reviewer</t>
  </si>
  <si>
    <r>
      <rPr>
        <b/>
        <sz val="10"/>
        <rFont val="Cambria"/>
        <family val="1"/>
        <scheme val="major"/>
      </rPr>
      <t>UN Women managed</t>
    </r>
  </si>
  <si>
    <r>
      <rPr>
        <b/>
        <sz val="10"/>
        <rFont val="Cambria"/>
        <family val="1"/>
        <scheme val="major"/>
      </rPr>
      <t>National</t>
    </r>
  </si>
  <si>
    <r>
      <rPr>
        <b/>
        <sz val="10"/>
        <rFont val="Cambria"/>
        <family val="1"/>
        <scheme val="major"/>
      </rPr>
      <t>Multi-country</t>
    </r>
  </si>
  <si>
    <r>
      <rPr>
        <b/>
        <sz val="10"/>
        <rFont val="Cambria"/>
        <family val="1"/>
        <scheme val="major"/>
      </rPr>
      <t>Regional</t>
    </r>
  </si>
  <si>
    <r>
      <rPr>
        <b/>
        <sz val="10"/>
        <rFont val="Cambria"/>
        <family val="1"/>
        <scheme val="major"/>
      </rPr>
      <t>Global</t>
    </r>
  </si>
  <si>
    <t>Causal effects deriving directly from programme activities, and assumed to be completely under programme control</t>
  </si>
  <si>
    <t>Effects from one or more programmes being implemented by multiple actors (UN Women and others), where the cumulative effect of outputs elicits results beyond the control of any one agency or programme</t>
  </si>
  <si>
    <t>Final results of a programme or policy on the intended beneficiaries and, where possible, on comparison groups. Reflects the cumulative effect of donor supported programmes of cooperation and national policy initiatives.</t>
  </si>
  <si>
    <r>
      <rPr>
        <b/>
        <sz val="10"/>
        <rFont val="Cambria"/>
        <family val="1"/>
        <scheme val="major"/>
      </rPr>
      <t>Output (direct control)</t>
    </r>
  </si>
  <si>
    <r>
      <rPr>
        <b/>
        <sz val="10"/>
        <rFont val="Cambria"/>
        <family val="1"/>
        <scheme val="major"/>
      </rPr>
      <t>Outcome (multiple actors)</t>
    </r>
  </si>
  <si>
    <r>
      <rPr>
        <b/>
        <sz val="10"/>
        <rFont val="Cambria"/>
        <family val="1"/>
        <scheme val="major"/>
      </rPr>
      <t>Impact (cumulative effects)</t>
    </r>
  </si>
  <si>
    <t>Evaluation Budget (USD)</t>
  </si>
  <si>
    <t>Mostly</t>
  </si>
  <si>
    <t>Partly</t>
  </si>
  <si>
    <t>Not at all</t>
  </si>
  <si>
    <t>Fully</t>
  </si>
  <si>
    <t xml:space="preserve">Is this a credible report that addresses the evaluation purpose and objectives based on evidence, and that can therefore be used with confidence? </t>
  </si>
  <si>
    <t>Rating</t>
  </si>
  <si>
    <t xml:space="preserve"> PART II: THE EIGHT KEY PARAMETERS</t>
  </si>
  <si>
    <t xml:space="preserve"> PART III: THE OVERALL RATING </t>
  </si>
  <si>
    <t>Score</t>
  </si>
  <si>
    <t>Fair</t>
  </si>
  <si>
    <t xml:space="preserve">Does the evaluation meet UN SWAP evaluation performance indicators? Note: this section will be rated according to UN SWAP standards. </t>
  </si>
  <si>
    <t xml:space="preserve"> The report can be used with high level of confidence and is considered a good example. </t>
  </si>
  <si>
    <t xml:space="preserve">The report can be used with certain degree of confidence. </t>
  </si>
  <si>
    <t xml:space="preserve">Misses out the minimum quality standards. </t>
  </si>
  <si>
    <t xml:space="preserve">Report title </t>
  </si>
  <si>
    <t>Geographical Coverage</t>
  </si>
  <si>
    <t>Rating explanation</t>
  </si>
  <si>
    <t>Rating Scale</t>
  </si>
  <si>
    <t>Parameter Weight (%)</t>
  </si>
  <si>
    <t xml:space="preserve"> 1: Object and context</t>
  </si>
  <si>
    <t xml:space="preserve"> 3: Methodology</t>
  </si>
  <si>
    <t xml:space="preserve"> 4: Findings</t>
  </si>
  <si>
    <t xml:space="preserve"> 6: Recommendations</t>
  </si>
  <si>
    <t xml:space="preserve">Year </t>
  </si>
  <si>
    <t>CPE</t>
  </si>
  <si>
    <t xml:space="preserve">Regional/Thematic </t>
  </si>
  <si>
    <t xml:space="preserve">Joint </t>
  </si>
  <si>
    <t>Project</t>
  </si>
  <si>
    <t>Programme</t>
  </si>
  <si>
    <t>Portfolio Budget (USD)</t>
  </si>
  <si>
    <t xml:space="preserve">Strategic Plan Thematic Area (select all that apply) 
</t>
  </si>
  <si>
    <t>Sequence number</t>
  </si>
  <si>
    <t>[Female]</t>
  </si>
  <si>
    <t>[Male]</t>
  </si>
  <si>
    <t xml:space="preserve">Very Good </t>
  </si>
  <si>
    <t xml:space="preserve"> PART I: REPORT DETAILS </t>
  </si>
  <si>
    <t xml:space="preserve">Evaluators </t>
  </si>
  <si>
    <t xml:space="preserve">Other reviewer's comments </t>
  </si>
  <si>
    <t xml:space="preserve">SECTION 4: FINDINGS  (weight 20%) </t>
  </si>
  <si>
    <t>SECTION 2: PURPOSE, OBJECTIVES AND SCOPE   (weight 5%)</t>
  </si>
  <si>
    <t xml:space="preserve"> Executive Feedback on Section 1</t>
  </si>
  <si>
    <t xml:space="preserve"> Executive Feedback on Section 2 </t>
  </si>
  <si>
    <t xml:space="preserve"> Executive Feedback on Section 3 </t>
  </si>
  <si>
    <t xml:space="preserve"> Executive Feedback on Section 4 </t>
  </si>
  <si>
    <t xml:space="preserve"> Executive Feedback on Section 5 </t>
  </si>
  <si>
    <t xml:space="preserve"> Executive Feedback on Section 6 </t>
  </si>
  <si>
    <t xml:space="preserve"> Executive Feedback on Section 7 </t>
  </si>
  <si>
    <t xml:space="preserve"> Executive Feedback on Section 8 </t>
  </si>
  <si>
    <t xml:space="preserve">SECTION 7: GENDER AND HUMAN RIGHTS  (weight 15%) </t>
  </si>
  <si>
    <t xml:space="preserve">SECTION 6: RECOMMENDATIONS  (weight 15%) </t>
  </si>
  <si>
    <t xml:space="preserve">Overall Rating </t>
  </si>
  <si>
    <t>Key Guiding Question</t>
  </si>
  <si>
    <t>Cross-regional</t>
  </si>
  <si>
    <t>Joint</t>
  </si>
  <si>
    <t>Women’s leadership and participation</t>
  </si>
  <si>
    <t>Women’s access to economic empowerment and opportunities</t>
  </si>
  <si>
    <t>Prevent VAW&amp;G and expand access to services</t>
  </si>
  <si>
    <t>Gender response plans and budgets</t>
  </si>
  <si>
    <t>Global norms, polices and standards on GEWE</t>
  </si>
  <si>
    <t xml:space="preserve">Women’s leadership in peace, security and humanitarian response </t>
  </si>
  <si>
    <t xml:space="preserve">SECTION 5: CONCLUSIONS AND LESSONS LEARNED (weight 20%) </t>
  </si>
  <si>
    <t xml:space="preserve">SECTION 3 : METHODOLOGY (weight 15%) </t>
  </si>
  <si>
    <t xml:space="preserve">Section Rating (Number - Above) </t>
  </si>
  <si>
    <t xml:space="preserve">Overall Rating (Number - Above) </t>
  </si>
  <si>
    <t xml:space="preserve"> 5: Conclusions and lessons learned</t>
  </si>
  <si>
    <t xml:space="preserve">Partially meets requirements with some missing elements.  The report can be used with caution. </t>
  </si>
  <si>
    <t>Is the methodology used for the evaluation clearly described and appropriate, and the rationale for the methodological choice justified?</t>
  </si>
  <si>
    <t xml:space="preserve">Criteria Weight </t>
  </si>
  <si>
    <t xml:space="preserve">Weighted increments </t>
  </si>
  <si>
    <t>Raw point score</t>
  </si>
  <si>
    <t>Total weighted score %</t>
  </si>
  <si>
    <t>UN-SWAP score</t>
  </si>
  <si>
    <t>TOTA UN SWAP Score</t>
  </si>
  <si>
    <t>SECTION 1: OBJECT AND CONTEXT OF THE EVALUATION (weight 5%)</t>
  </si>
  <si>
    <t xml:space="preserve"> 7: Gender Equality and Human Rights (UN-SWAP)</t>
  </si>
  <si>
    <t xml:space="preserve">Independent Evaluation and Audit Services (IEAS) 
UN WOMEN Global Evaluation Quality Assessment and Rating </t>
  </si>
  <si>
    <t>Does the report present a clear and full description of the 'object' of the evaluation?</t>
  </si>
  <si>
    <t xml:space="preserve">SECTION 8: THE REPORT PRESENTATION (weight 10%) </t>
  </si>
  <si>
    <t>Is the report well structured, written in accessible language and well presented?</t>
  </si>
  <si>
    <r>
      <rPr>
        <b/>
        <u/>
        <sz val="9"/>
        <rFont val="Cambria"/>
        <family val="1"/>
        <scheme val="major"/>
      </rPr>
      <t xml:space="preserve">Reviewer Guidance :  </t>
    </r>
    <r>
      <rPr>
        <sz val="9"/>
        <rFont val="Cambria"/>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mbria"/>
        <family val="1"/>
        <scheme val="major"/>
      </rPr>
      <t>Executive feedback</t>
    </r>
    <r>
      <rPr>
        <sz val="9"/>
        <rFont val="Cambria"/>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</si>
  <si>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 xml:space="preserve"> 2: Purpose, objectives and scope</t>
  </si>
  <si>
    <t xml:space="preserve"> 8: Report presentation</t>
  </si>
  <si>
    <t>Are the recommendations relevant, useful, actionable and clearly presented in a priority order?</t>
  </si>
  <si>
    <t xml:space="preserve">6.3 Recommendations are clear, realistic (e.g. reflect an understanding of the subject's potential constraints to follow-up)  and actionable. </t>
  </si>
  <si>
    <t>OVERALL ASSESSMENT for DISABILITY INCLUSION
 (Missing, Partial, Sufficient)</t>
  </si>
  <si>
    <r>
      <t xml:space="preserve">1.1 The report clearly specifies the </t>
    </r>
    <r>
      <rPr>
        <b/>
        <sz val="9"/>
        <rFont val="Cambria"/>
        <family val="1"/>
        <scheme val="major"/>
      </rPr>
      <t>object</t>
    </r>
    <r>
      <rPr>
        <sz val="9"/>
        <rFont val="Cambria"/>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mbria"/>
        <family val="1"/>
        <scheme val="major"/>
      </rPr>
      <t>Note: Please address all aspects of this sub-criteria. If the project did not have a ToC, clearly outline the expected results of the intervention and how the activities were expected to lead to the results.</t>
    </r>
    <r>
      <rPr>
        <sz val="9"/>
        <rFont val="Cambria"/>
        <family val="1"/>
        <scheme val="major"/>
      </rPr>
      <t xml:space="preserve">
</t>
    </r>
  </si>
  <si>
    <r>
      <t xml:space="preserve">1.2 The </t>
    </r>
    <r>
      <rPr>
        <b/>
        <sz val="9"/>
        <rFont val="Cambria"/>
        <family val="1"/>
        <scheme val="major"/>
      </rPr>
      <t>context</t>
    </r>
    <r>
      <rPr>
        <sz val="9"/>
        <rFont val="Cambria"/>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mbria"/>
        <family val="1"/>
        <scheme val="major"/>
      </rPr>
      <t xml:space="preserve">
Note: This section should be concise but sufficient to cover key contextual issue.</t>
    </r>
  </si>
  <si>
    <r>
      <t>2.1</t>
    </r>
    <r>
      <rPr>
        <b/>
        <sz val="9"/>
        <rFont val="Cambria"/>
        <family val="1"/>
        <scheme val="major"/>
      </rPr>
      <t xml:space="preserve"> Purpose, objectives and use of evaluation:</t>
    </r>
    <r>
      <rPr>
        <sz val="9"/>
        <rFont val="Cambria"/>
        <family val="1"/>
        <scheme val="major"/>
      </rPr>
      <t xml:space="preserve">  The evaluation report provides a clear explanation of the purpose and the objectives of the evaluation, including the intended use and users of the evaluation and how the information will be used.</t>
    </r>
  </si>
  <si>
    <r>
      <rPr>
        <b/>
        <sz val="9"/>
        <rFont val="Cambria"/>
        <family val="1"/>
        <scheme val="major"/>
      </rPr>
      <t xml:space="preserve">3.1 Methodology: </t>
    </r>
    <r>
      <rPr>
        <sz val="9"/>
        <rFont val="Cambria"/>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mbria"/>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mbria"/>
        <family val="1"/>
        <scheme val="major"/>
      </rPr>
      <t>.</t>
    </r>
  </si>
  <si>
    <r>
      <t xml:space="preserve">3.4 </t>
    </r>
    <r>
      <rPr>
        <b/>
        <sz val="9"/>
        <rFont val="Cambria"/>
        <family val="1"/>
        <scheme val="major"/>
      </rPr>
      <t>Limitations:</t>
    </r>
    <r>
      <rPr>
        <sz val="9"/>
        <rFont val="Cambria"/>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</si>
  <si>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t xml:space="preserve">4.1 Findings are presented with clarity, logic and coherence (e.g. avoid ambiguities). 
</t>
    </r>
    <r>
      <rPr>
        <i/>
        <sz val="9"/>
        <color rgb="FF0070C0"/>
        <rFont val="Cambria"/>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</si>
  <si>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Are the findings well substantiated, clearly presented, relevant and based on evidence?</t>
  </si>
  <si>
    <r>
      <t xml:space="preserve">4.4 Are </t>
    </r>
    <r>
      <rPr>
        <b/>
        <sz val="9"/>
        <rFont val="Cambria"/>
        <family val="1"/>
        <scheme val="major"/>
      </rPr>
      <t xml:space="preserve">cause and effect links </t>
    </r>
    <r>
      <rPr>
        <sz val="9"/>
        <rFont val="Cambria"/>
        <family val="1"/>
        <scheme val="major"/>
      </rPr>
      <t xml:space="preserve">between an intervention and its end results explained and any unintended results highlighted?  
</t>
    </r>
    <r>
      <rPr>
        <i/>
        <sz val="9"/>
        <color rgb="FF0070C0"/>
        <rFont val="Cambria"/>
        <family val="1"/>
        <scheme val="major"/>
      </rPr>
      <t>Note: Remember to include information on both the cause/effect links and unintended results</t>
    </r>
  </si>
  <si>
    <r>
      <t xml:space="preserve">4.2 The evaluation findings are </t>
    </r>
    <r>
      <rPr>
        <b/>
        <sz val="9"/>
        <rFont val="Cambria"/>
        <family val="1"/>
        <scheme val="major"/>
      </rPr>
      <t>well substantiated, and provide sufficient levels of high quality evidence</t>
    </r>
    <r>
      <rPr>
        <sz val="9"/>
        <rFont val="Cambria"/>
        <family val="1"/>
        <scheme val="major"/>
      </rPr>
      <t xml:space="preserve"> to systematically ad-dress the evaluation questions and criteria.
</t>
    </r>
    <r>
      <rPr>
        <i/>
        <sz val="9"/>
        <color rgb="FF0070C0"/>
        <rFont val="Cambria"/>
        <family val="1"/>
        <scheme val="major"/>
      </rPr>
      <t>Note: Ensure the findings narrative are consistent with the findings statements and fully back the statement, showing the evidence and triangulation clearly.</t>
    </r>
  </si>
  <si>
    <r>
      <t xml:space="preserve">5.1 Conclusions are well substantiated by the evidence presented and are logically connected to evaluation findings. 
</t>
    </r>
    <r>
      <rPr>
        <i/>
        <sz val="9"/>
        <color rgb="FF0070C0"/>
        <rFont val="Cambria"/>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</si>
  <si>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mbria"/>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</si>
  <si>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mbria"/>
        <family val="1"/>
        <scheme val="major"/>
      </rPr>
      <t xml:space="preserve">strengths and weaknesses </t>
    </r>
    <r>
      <rPr>
        <sz val="9"/>
        <rFont val="Cambria"/>
        <family val="1"/>
        <scheme val="major"/>
      </rPr>
      <t>of the object (policy, programmes, projects or other intervention) being evaluated, based on the evidence presented and taking due account of the views of a diverse cross-section of stakeholders.</t>
    </r>
  </si>
  <si>
    <r>
      <t xml:space="preserve">6.1 Recommendations are well grounded on the evaluation, logically </t>
    </r>
    <r>
      <rPr>
        <b/>
        <sz val="9"/>
        <rFont val="Cambria"/>
        <family val="1"/>
        <scheme val="major"/>
      </rPr>
      <t>derived from the findings and/or conclusions.</t>
    </r>
    <r>
      <rPr>
        <sz val="9"/>
        <rFont val="Cambria"/>
        <family val="1"/>
        <scheme val="major"/>
      </rPr>
      <t xml:space="preserve">
</t>
    </r>
    <r>
      <rPr>
        <i/>
        <sz val="9"/>
        <color rgb="FF0070C0"/>
        <rFont val="Cambria"/>
        <family val="1"/>
        <scheme val="major"/>
      </rPr>
      <t xml:space="preserve">
Note: The recommendations should be complete in number and depth, reflecting the analysis in the findings and conclusions and address the issues identified earlier. </t>
    </r>
  </si>
  <si>
    <r>
      <t xml:space="preserve">6.2 The report </t>
    </r>
    <r>
      <rPr>
        <b/>
        <sz val="9"/>
        <rFont val="Cambria"/>
        <family val="1"/>
        <scheme val="major"/>
      </rPr>
      <t>describes the process</t>
    </r>
    <r>
      <rPr>
        <sz val="9"/>
        <rFont val="Cambria"/>
        <family val="1"/>
        <scheme val="major"/>
      </rPr>
      <t xml:space="preserve"> followed in developing the recommendations including consultation with stakeholders.
</t>
    </r>
    <r>
      <rPr>
        <i/>
        <sz val="9"/>
        <color rgb="FF0070C0"/>
        <rFont val="Cambria"/>
        <family val="1"/>
        <scheme val="major"/>
      </rPr>
      <t>Note: Include a relevant explanation on the extent to which the evaluation participants were specifically consulted for the formulation of the recommendations and/or the level of participation of stakeholders in this evaluation stage.</t>
    </r>
  </si>
  <si>
    <r>
      <t xml:space="preserve">6.4 Clear </t>
    </r>
    <r>
      <rPr>
        <b/>
        <sz val="9"/>
        <rFont val="Cambria"/>
        <family val="1"/>
        <scheme val="major"/>
      </rPr>
      <t xml:space="preserve">prioritization and/or classification </t>
    </r>
    <r>
      <rPr>
        <sz val="9"/>
        <rFont val="Cambria"/>
        <family val="1"/>
        <scheme val="major"/>
      </rPr>
      <t xml:space="preserve">of recommendations to support use. </t>
    </r>
  </si>
  <si>
    <r>
      <t xml:space="preserve">7.1 GEWE is integrated in the </t>
    </r>
    <r>
      <rPr>
        <b/>
        <sz val="9"/>
        <rFont val="Cambria"/>
        <family val="1"/>
        <scheme val="major"/>
      </rPr>
      <t xml:space="preserve">evaluation scope </t>
    </r>
    <r>
      <rPr>
        <sz val="9"/>
        <rFont val="Cambria"/>
        <family val="1"/>
        <scheme val="major"/>
      </rPr>
      <t xml:space="preserve">of analysis and evaluation criteria and questions are designed in a way that ensures GEWE related data will be collected.
</t>
    </r>
    <r>
      <rPr>
        <i/>
        <sz val="9"/>
        <color rgb="FF0070C0"/>
        <rFont val="Cambria"/>
        <family val="1"/>
        <scheme val="major"/>
      </rPr>
      <t>Note: Refer to the UNEG UN-SWAP Evaluation Performance Indicator Technical Note for guidance on this section.</t>
    </r>
  </si>
  <si>
    <r>
      <t>7.2 A</t>
    </r>
    <r>
      <rPr>
        <b/>
        <sz val="9"/>
        <rFont val="Cambria"/>
        <family val="1"/>
        <scheme val="major"/>
      </rPr>
      <t xml:space="preserve"> gender-responsive methodology,</t>
    </r>
    <r>
      <rPr>
        <sz val="9"/>
        <rFont val="Cambria"/>
        <family val="1"/>
        <scheme val="major"/>
      </rPr>
      <t xml:space="preserve"> methods and tools, and data analysis techniques are selected.       
</t>
    </r>
    <r>
      <rPr>
        <i/>
        <sz val="9"/>
        <color rgb="FF0070C0"/>
        <rFont val="Cambria"/>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</si>
  <si>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mbria"/>
        <family val="1"/>
        <scheme val="major"/>
      </rPr>
      <t xml:space="preserve">Note: Please address all aspects of this sub-criterion. </t>
    </r>
  </si>
  <si>
    <r>
      <t xml:space="preserve">8.2 The </t>
    </r>
    <r>
      <rPr>
        <b/>
        <sz val="9"/>
        <rFont val="Cambria"/>
        <family val="1"/>
        <scheme val="major"/>
      </rPr>
      <t xml:space="preserve">title page and opening pages </t>
    </r>
    <r>
      <rPr>
        <sz val="9"/>
        <rFont val="Cambria"/>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</si>
  <si>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Identify aspects of </t>
    </r>
    <r>
      <rPr>
        <b/>
        <i/>
        <sz val="9"/>
        <rFont val="Cambria"/>
        <family val="1"/>
        <scheme val="major"/>
      </rPr>
      <t>good practice</t>
    </r>
    <r>
      <rPr>
        <sz val="9"/>
        <rFont val="Cambria"/>
        <family val="1"/>
        <scheme val="major"/>
      </rPr>
      <t xml:space="preserve"> of the evaluation
</t>
    </r>
    <r>
      <rPr>
        <i/>
        <sz val="9"/>
        <color rgb="FF0070C0"/>
        <rFont val="Cambria"/>
        <family val="1"/>
        <scheme val="major"/>
      </rPr>
      <t xml:space="preserve">Note: This section is to be populated by the QA Reviewer only, based on the overall Evaluation Report. No need to identify specific elements related to this section.  </t>
    </r>
    <r>
      <rPr>
        <sz val="9"/>
        <rFont val="Cambria"/>
        <family val="1"/>
        <scheme val="major"/>
      </rPr>
      <t xml:space="preserve">
</t>
    </r>
  </si>
  <si>
    <t xml:space="preserve">Partially </t>
  </si>
  <si>
    <t>Are weightings equal to 100% (excluding a DI criteria)?</t>
  </si>
  <si>
    <t xml:space="preserve">9: Disability Inclusion (bonus points) </t>
  </si>
  <si>
    <r>
      <t>1.4 The report identifies any changes in the</t>
    </r>
    <r>
      <rPr>
        <b/>
        <sz val="9"/>
        <rFont val="Cambria"/>
        <family val="1"/>
        <scheme val="major"/>
      </rPr>
      <t xml:space="preserve"> timeframe and/or implementation plans</t>
    </r>
    <r>
      <rPr>
        <sz val="9"/>
        <rFont val="Cambria"/>
        <family val="1"/>
        <scheme val="major"/>
      </rPr>
      <t xml:space="preserve"> (e.g. original plans, strategies, logical frameworks), provides an explanation for these and for any implications these may have had regarding the evaluation. 
</t>
    </r>
    <r>
      <rPr>
        <i/>
        <sz val="9"/>
        <color rgb="FF0070C0"/>
        <rFont val="Cambria"/>
        <family val="1"/>
        <scheme val="major"/>
      </rPr>
      <t>Note: Remember to identify the implementation status of the object, including its phase of implementation and any significant changes.</t>
    </r>
  </si>
  <si>
    <r>
      <rPr>
        <sz val="9"/>
        <rFont val="Cambria"/>
        <family val="1"/>
        <scheme val="major"/>
      </rPr>
      <t>3.3</t>
    </r>
    <r>
      <rPr>
        <b/>
        <sz val="9"/>
        <rFont val="Cambria"/>
        <family val="1"/>
        <scheme val="major"/>
      </rPr>
      <t xml:space="preserve"> Stakeholders Consultation: </t>
    </r>
    <r>
      <rPr>
        <sz val="9"/>
        <rFont val="Cambria"/>
        <family val="1"/>
        <scheme val="major"/>
      </rPr>
      <t>The evaluation report gives a complete description of the stakeholder consultation process in the evaluation, including the rationale for selecting the particular level and activities for consultation.</t>
    </r>
    <r>
      <rPr>
        <b/>
        <sz val="9"/>
        <rFont val="Cambria"/>
        <family val="1"/>
        <scheme val="major"/>
      </rPr>
      <t xml:space="preserve">
</t>
    </r>
    <r>
      <rPr>
        <i/>
        <sz val="9"/>
        <color rgb="FF0070C0"/>
        <rFont val="Cambria"/>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</si>
  <si>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4.3 Findings reflect systematic and </t>
    </r>
    <r>
      <rPr>
        <b/>
        <sz val="9"/>
        <rFont val="Cambria"/>
        <family val="1"/>
        <scheme val="major"/>
      </rPr>
      <t>appropriate analysis</t>
    </r>
    <r>
      <rPr>
        <sz val="9"/>
        <rFont val="Cambria"/>
        <family val="1"/>
        <scheme val="major"/>
      </rPr>
      <t xml:space="preserve"> and interpretation of the data; they are free from subjective judgments. 
</t>
    </r>
    <r>
      <rPr>
        <i/>
        <sz val="9"/>
        <color rgb="FF0070C0"/>
        <rFont val="Cambria"/>
        <family val="1"/>
        <scheme val="major"/>
      </rPr>
      <t xml:space="preserve">Note: in addition to describing the implementation of activities and completion of outputs, include an analysis of their contributions towards the intervention outcomes. </t>
    </r>
  </si>
  <si>
    <t xml:space="preserve">Does the evaluation include consideration of disability inclusion? </t>
  </si>
  <si>
    <r>
      <t xml:space="preserve">9.1 The evaluation </t>
    </r>
    <r>
      <rPr>
        <b/>
        <sz val="9"/>
        <rFont val="Cambria"/>
        <family val="1"/>
        <scheme val="major"/>
      </rPr>
      <t>questions</t>
    </r>
    <r>
      <rPr>
        <sz val="9"/>
        <rFont val="Cambria"/>
        <family val="1"/>
        <scheme val="major"/>
      </rPr>
      <t xml:space="preserve"> include references to disability inclusion.  </t>
    </r>
  </si>
  <si>
    <r>
      <t xml:space="preserve">9.2 The evaluation </t>
    </r>
    <r>
      <rPr>
        <b/>
        <sz val="9"/>
        <rFont val="Cambria"/>
        <family val="1"/>
        <scheme val="major"/>
      </rPr>
      <t>methodology</t>
    </r>
    <r>
      <rPr>
        <sz val="9"/>
        <rFont val="Cambria"/>
        <family val="1"/>
        <scheme val="major"/>
      </rPr>
      <t xml:space="preserve"> includes references to disability inclusion.</t>
    </r>
  </si>
  <si>
    <r>
      <t xml:space="preserve">9.3 The Evaluation </t>
    </r>
    <r>
      <rPr>
        <b/>
        <sz val="9"/>
        <rFont val="Cambria"/>
        <family val="1"/>
        <scheme val="major"/>
      </rPr>
      <t>findings, conclusions and/or recommendations</t>
    </r>
    <r>
      <rPr>
        <sz val="9"/>
        <rFont val="Cambria"/>
        <family val="1"/>
        <scheme val="major"/>
      </rPr>
      <t xml:space="preserve"> contain references to disability inclusion.</t>
    </r>
  </si>
  <si>
    <t>Missing</t>
  </si>
  <si>
    <t>Partial</t>
  </si>
  <si>
    <t>Sufficient</t>
  </si>
  <si>
    <t xml:space="preserve">Total DI </t>
  </si>
  <si>
    <r>
      <t xml:space="preserve">1.3 The </t>
    </r>
    <r>
      <rPr>
        <b/>
        <sz val="9"/>
        <rFont val="Cambria"/>
        <family val="1"/>
        <scheme val="major"/>
      </rPr>
      <t>key stakeholders</t>
    </r>
    <r>
      <rPr>
        <sz val="9"/>
        <rFont val="Cambria"/>
        <family val="1"/>
        <scheme val="major"/>
      </rPr>
      <t xml:space="preserve"> involved in the implementation, including the implementing agency(ies) and partners, other stakeholders and their roles are described. 
</t>
    </r>
    <r>
      <rPr>
        <i/>
        <sz val="9"/>
        <color rgb="FF0070C0"/>
        <rFont val="Cambria"/>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</si>
  <si>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 xml:space="preserve">2.2 Evaluation Scope: </t>
    </r>
    <r>
      <rPr>
        <sz val="9"/>
        <rFont val="Cambria"/>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</si>
  <si>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r>
      <rPr>
        <sz val="9"/>
        <rFont val="Cambria"/>
        <family val="1"/>
        <scheme val="major"/>
      </rPr>
      <t>3.5</t>
    </r>
    <r>
      <rPr>
        <b/>
        <sz val="9"/>
        <rFont val="Cambria"/>
        <family val="1"/>
        <scheme val="major"/>
      </rPr>
      <t xml:space="preserve"> Ethics: </t>
    </r>
    <r>
      <rPr>
        <sz val="9"/>
        <rFont val="Cambria"/>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mbria"/>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</si>
  <si>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r>
      <rPr>
        <b/>
        <sz val="9"/>
        <rFont val="Cambria"/>
        <family val="1"/>
        <scheme val="major"/>
      </rPr>
      <t>5.4 Lessons Learned:</t>
    </r>
    <r>
      <rPr>
        <sz val="9"/>
        <rFont val="Cambria"/>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mbria"/>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mbria"/>
        <family val="1"/>
        <scheme val="major"/>
      </rPr>
      <t xml:space="preserve">                                                        
</t>
    </r>
  </si>
  <si>
    <r>
      <t xml:space="preserve">8.1 Report is </t>
    </r>
    <r>
      <rPr>
        <b/>
        <sz val="9"/>
        <rFont val="Cambria"/>
        <family val="1"/>
        <scheme val="major"/>
      </rPr>
      <t>logically structured, concise and of reasonable length, well written and presented</t>
    </r>
    <r>
      <rPr>
        <sz val="9"/>
        <rFont val="Cambria"/>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mbria"/>
        <family val="1"/>
        <scheme val="major"/>
      </rPr>
      <t xml:space="preserve">Note: Reasonable length for project/programme and CPE evaluations is about 40 pages (excluding Annexes 60 pages); and 50 pages for institutional and thematic evaluations (excluding Annexes 60 pages). </t>
    </r>
  </si>
  <si>
    <r>
      <t>8.4</t>
    </r>
    <r>
      <rPr>
        <b/>
        <sz val="9"/>
        <rFont val="Cambria"/>
        <family val="1"/>
        <scheme val="major"/>
      </rPr>
      <t xml:space="preserve"> Annexes </t>
    </r>
    <r>
      <rPr>
        <sz val="9"/>
        <rFont val="Cambria"/>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mbria"/>
        <family val="1"/>
        <scheme val="major"/>
      </rPr>
      <t xml:space="preserve">Note: Annexes should be maximum 60 pages long. </t>
    </r>
  </si>
  <si>
    <r>
      <rPr>
        <sz val="9"/>
        <rFont val="Cambria"/>
        <family val="1"/>
        <scheme val="major"/>
      </rPr>
      <t>3.2</t>
    </r>
    <r>
      <rPr>
        <b/>
        <sz val="9"/>
        <rFont val="Cambria"/>
        <family val="1"/>
        <scheme val="major"/>
      </rPr>
      <t xml:space="preserve"> Data collection, analysis and sampling: </t>
    </r>
    <r>
      <rPr>
        <sz val="9"/>
        <rFont val="Cambria"/>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mbria"/>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</si>
  <si>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mbria"/>
        <family val="1"/>
        <scheme val="major"/>
      </rPr>
      <t>Note: Executive Summaries should be maximum 5-6 pages long.</t>
    </r>
  </si>
  <si>
    <t>Section Ratings</t>
  </si>
  <si>
    <r>
      <t xml:space="preserve">SECTION 9:  DISABILITY INCLUSION  (weight: 5%) 
</t>
    </r>
    <r>
      <rPr>
        <b/>
        <i/>
        <sz val="9"/>
        <rFont val="Cambria"/>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</si>
  <si>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(Yes, Partially, No)
</t>
  </si>
  <si>
    <t>Disability inclusion</t>
  </si>
  <si>
    <t xml:space="preserve">DI Overall assessment </t>
  </si>
  <si>
    <t>National</t>
  </si>
  <si>
    <t>Mali</t>
  </si>
  <si>
    <t>30/12/2024</t>
  </si>
  <si>
    <t xml:space="preserve">Country Portfolio Evaluation: Mali </t>
  </si>
  <si>
    <t xml:space="preserve">The report identifies the purpose and objectives of the evaluation, although the purpose of accountability and decision-making are presented as objectives and vice versa. The users and expected uses as well as the evaluation scope (chronological, thematic, geographic) are explained. 
</t>
  </si>
  <si>
    <t xml:space="preserve">The context section provides a good overview of key political and socio-economic factors relevant to each of the results area of the SN. The context also integrates a gender analysis that presents sex-disaggregated statistics and that discuss gender roles. The objectives of the SN are clearly presented and a Development Results Framework detailing expected results and indicators is presented in Annex 2. In addition, a Theory of Change (ToC) depicting linkages between outputs and outcomes as well as underlying assumptions per results area is presented in Annex 3. The report also identifies the beneficiaries by type, the geographic location of the interventions as well as information on the budget and human resources (Annex 6 provides additional detail on the budget per year, type of resources, funding partners, etc.). In addition, Annex 5 provides detailed information on the projects making up the SN, including their status, location, budget and other data. The report also presents a stakeholder mapping (further detailed in Annex 8), which identifies per impact area and for each of UN Women's three mandates the key partners and their roles in implementation. Finally, the report outlines the implementation timeframe but does not specify whether there have been any changes in implementation during this time.
</t>
  </si>
  <si>
    <t>USD 47.1 million</t>
  </si>
  <si>
    <t xml:space="preserve">Section 4 specifies the evaluation criteria (i.e., relevance, coherence, effectiveness, efficiency, sustainability, and human rights and gender equality) and main evaluation questions. Evaluation questions are further broken down into sub-questions in an evaluation matrix (see Annex 9), which also specifies the indicators, data collection methods and data sources. The evaluation design and approaches are explained; the evaluation draws on a theory-based approach and contribution analysis as well as mixed methods combining both quantitative and qualitative data. The data collection methods (document review, KIIs, FGDs, survey) and data sources are outlined. Overall, the evaluation team consulted with 133 individuals across multiple groups, including: UN Women personnel, programme partners, UN system representatives, government officials, local authorities and civil society members, etc. The sampling approach is explained and ensured the participation of diverse groups of stakeholders, including marginalized groups such as persons with disabilities. Annex 12 brings additional clarity on the sampling approach and on how the stakeholder consultation process was undertaken to cover the diversity of the programme portfolio. Finally, data analysis methods, limitations and corresponding mitigation strategies, as well as the evaluation's ethical approach are explained. </t>
  </si>
  <si>
    <t>For the most part, the findings are presented with clarity, logic and coherence. The use of bolded, numbered finding statements helps the reader to understand clearly the main takeaways of the evaluation. However, finding statement 4 is mistakenly a duplication of finding 3 (on coherence), with the narrative on effectiveness not logically supporting the corresponding statement. Overall, the findings are substantiated by triangulated evidence from multiple data sources. However, several evaluation questions outlined in the evaluation matrix are not addressed (i.e. "To what extent was the support foreseen by the Country Program adapted to the needs of the target populations?"; "What is UN Women's comparative advantage in this area of work compared to other UN entities and key partners?"; “Is the balance and coherence between operational programming, coordination and policy and normative work optimal?"; "What unexpected results (positive and negative) were obtained?". This said, the findings present and appropriate level of analysis, report on both outputs and outcomes and discuss the cause-and-effect links. However, unexpected results are not outlined.</t>
  </si>
  <si>
    <t>The conclusions are clearly presented, are explicitly linked to the evaluation findings, and present both the strengths and weaknesses of the UN Women Country Programme in Mali. The conclusions provide insights beyond the findings and discuss their implications for the next Strategic Note. Finally, the report includes a section on lessons learned, which are linked to the findings and can be applied to improve the performance of country programmes beyond the Mali context.</t>
  </si>
  <si>
    <t>The recommendations are well grounded in the evaluation and explicitly linked with their corresponding finding(s).  Recommendations are clear and realistic, and propose specific actions to further guide their implementation. Each recommendation is prioritized and identifies a user responsible for its implementation. Finally, the report confirms that recommendations were developed in consultation with the Country Office and validated by the Evaluation Management and Reference Groups.</t>
  </si>
  <si>
    <t xml:space="preserve">GEWE is fully integrated in the evaluation scope with a standalone criterion on gender equality and human rights and a dedicated evaluation question on GEWE. The evaluation is gender-responsive: it uses the Kimberle Crenshaw's intersectionality framework to assess the integration of GEWE and LNOB principles into programme design and implementation and also provides sex-disaggregated data on evaluation participants. Finally, the findings, conclusions and recommendations integrate a gender analysis. In doing so, the findings also assess the extent to which the CP targeted Human Rights Council recommendations. However, the background section does not integrate an intersectional analysis.
</t>
  </si>
  <si>
    <t xml:space="preserve">The evaluation questions on gender equality and human rights make explicit reference to disability inclusion (see Annex 9). In addition, the methodology integrates disability inclusion and the sampling frame supported the participation of persons with disabilities.  Finally, the findings, conclusions, and recommendations address disability inclusion.   </t>
  </si>
  <si>
    <t>The evaluation uses a gender framework (i.e. the Kimberle Crenshaw's intersectionality framework) to assess the integration of GEWE and LNOB principles into programme design and implementation. In addition, the findings assess the extent to which the CP targeted Human Rights Council recommendations.</t>
  </si>
  <si>
    <t>Overall, the report is well written, logically structured, and free from errors. The opening pages include all the required information, including a table of contents and an acronyms list, but the timeframe of the evaluation is not included. The report also includes all the mandatory annexes, such as: the evaluation ToRs; an evaluation matrix; lists of consulted documents and stakeholders; data collection tools; the results framework of the SN; a theory of change; information on the interventions of the Country Office, and additional information on the methodology. The report includes an executive summary; however, the summary is brief, with findings not covering all evaluation criteria and with the number of recommendations not matching those presented in the main report. Finally, the executive summary, main report and annexes are all within length requirements.</t>
  </si>
  <si>
    <t>The evaluation report demonstrates several strengths, particularly in its robust and comprehensive methodology. The use of mixed methods, a theory-based approach, and contribution analysis ensures a robust evaluation, supported by clear data collection methods and diverse stakeholder engagement, including marginalized groups such as persons with disabilities. The findings are generally clear, logically presented, and substantiated by triangulated evidence, while the conclusions are well-articulated and offer actionable insights linked to the findings. The recommendations are practical, prioritized, and explicitly tied to corresponding findings, with clear implementation guidance. Furthermore, the report integrates a strong focus on gender equality, human rights, and disability inclusion, employing frameworks like intersectionality and ensuring representation through its sampling approach. However, there are areas for improvement. Some evaluation questions outlined in the evaluation matrix are not addressed, and a finding statement duplication generates some confusion.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</si>
</sst>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8" x14ac:knownFonts="1">
    <font>
      <sz val="10"/>
      <name val="Arial"/>
    </font>
    <font>
      <sz val="8"/>
      <name val="Arial"/>
      <family val="2"/>
    </font>
    <font>
      <sz val="10"/>
      <name val="Arial"/>
      <family val="2"/>
    </font>
    <font>
      <b/>
      <sz val="10"/>
      <name val="Cambria"/>
      <family val="1"/>
      <scheme val="major"/>
    </font>
    <font>
      <sz val="10"/>
      <name val="Cambria"/>
      <family val="1"/>
      <scheme val="major"/>
    </font>
    <font>
      <sz val="9"/>
      <name val="Cambria"/>
      <family val="1"/>
      <scheme val="major"/>
    </font>
    <font>
      <b/>
      <sz val="12"/>
      <name val="Cambria"/>
      <family val="1"/>
      <scheme val="major"/>
    </font>
    <font>
      <b/>
      <sz val="10"/>
      <color theme="1"/>
      <name val="Cambria"/>
      <family val="1"/>
      <scheme val="major"/>
    </font>
    <font>
      <b/>
      <sz val="9"/>
      <name val="Cambria"/>
      <family val="1"/>
      <scheme val="major"/>
    </font>
    <font>
      <i/>
      <sz val="10"/>
      <color theme="1"/>
      <name val="Cambria"/>
      <family val="1"/>
      <scheme val="major"/>
    </font>
    <font>
      <b/>
      <sz val="14"/>
      <name val="Cambria"/>
      <family val="1"/>
      <scheme val="major"/>
    </font>
    <font>
      <sz val="10"/>
      <color indexed="8"/>
      <name val="Cambria"/>
      <family val="1"/>
      <scheme val="major"/>
    </font>
    <font>
      <u/>
      <sz val="10"/>
      <color theme="11"/>
      <name val="Arial"/>
      <family val="2"/>
    </font>
    <font>
      <sz val="10"/>
      <name val="Arial"/>
      <family val="2"/>
    </font>
    <font>
      <b/>
      <sz val="9"/>
      <color theme="0"/>
      <name val="Cambria"/>
      <family val="1"/>
      <scheme val="major"/>
    </font>
    <font>
      <b/>
      <sz val="9"/>
      <color theme="4"/>
      <name val="Cambria"/>
      <family val="1"/>
      <scheme val="major"/>
    </font>
    <font>
      <b/>
      <i/>
      <sz val="9"/>
      <name val="Cambria"/>
      <family val="1"/>
      <scheme val="major"/>
    </font>
    <font>
      <b/>
      <u/>
      <sz val="9"/>
      <name val="Cambria"/>
      <family val="1"/>
      <scheme val="major"/>
    </font>
    <font>
      <b/>
      <sz val="9"/>
      <color theme="1"/>
      <name val="Cambria"/>
      <family val="1"/>
      <scheme val="major"/>
    </font>
    <font>
      <b/>
      <sz val="9"/>
      <color rgb="FF006600"/>
      <name val="Cambria"/>
      <family val="1"/>
      <scheme val="major"/>
    </font>
    <font>
      <b/>
      <sz val="13"/>
      <color rgb="FF0070C0"/>
      <name val="Cambria"/>
      <family val="1"/>
      <scheme val="major"/>
    </font>
    <font>
      <sz val="9"/>
      <color theme="1"/>
      <name val="Cambria"/>
      <family val="1"/>
      <scheme val="major"/>
    </font>
    <font>
      <i/>
      <sz val="9"/>
      <color theme="1"/>
      <name val="Cambria"/>
      <family val="1"/>
      <scheme val="major"/>
    </font>
    <font>
      <sz val="10"/>
      <color rgb="FF000000"/>
      <name val="Arial"/>
      <family val="2"/>
    </font>
    <font>
      <sz val="10"/>
      <name val="Cambria"/>
      <family val="1"/>
    </font>
    <font>
      <i/>
      <sz val="9"/>
      <color rgb="FF0070C0"/>
      <name val="Cambria"/>
      <family val="1"/>
      <scheme val="major"/>
    </font>
    <font>
      <sz val="9"/>
      <color rgb="FF0070C0"/>
      <name val="Cambria"/>
      <family val="1"/>
      <scheme val="major"/>
    </font>
    <font>
      <u/>
      <sz val="10"/>
      <color theme="1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4EAFC"/>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9FFCC"/>
        <bgColor indexed="64"/>
      </patternFill>
    </fill>
    <fill>
      <patternFill patternType="solid">
        <fgColor rgb="FFFF0000"/>
        <bgColor indexed="64"/>
      </patternFill>
    </fill>
    <fill>
      <patternFill patternType="solid">
        <fgColor rgb="FFCCFFFF"/>
        <bgColor indexed="64"/>
      </patternFill>
    </fill>
    <fill>
      <patternFill patternType="solid">
        <fgColor rgb="FF0066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103">
    <border>
      <left/>
      <right/>
      <top/>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auto="1"/>
      </right>
      <top style="thin">
        <color auto="1"/>
      </top>
      <bottom style="medium">
        <color auto="1"/>
      </bottom>
      <diagonal/>
    </border>
    <border>
      <left style="thick">
        <color auto="1"/>
      </left>
      <right/>
      <top style="thick">
        <color auto="1"/>
      </top>
      <bottom style="medium">
        <color auto="1"/>
      </bottom>
      <diagonal/>
    </border>
    <border>
      <left style="medium">
        <color auto="1"/>
      </left>
      <right style="medium">
        <color auto="1"/>
      </right>
      <top style="thin">
        <color auto="1"/>
      </top>
      <bottom/>
      <diagonal/>
    </border>
    <border>
      <left style="medium">
        <color auto="1"/>
      </left>
      <right/>
      <top style="thick">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top/>
      <bottom style="thick">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thick">
        <color auto="1"/>
      </top>
      <bottom style="medium">
        <color auto="1"/>
      </bottom>
      <diagonal/>
    </border>
    <border>
      <left style="medium">
        <color auto="1"/>
      </left>
      <right style="dotted">
        <color auto="1"/>
      </right>
      <top style="medium">
        <color auto="1"/>
      </top>
      <bottom style="medium">
        <color auto="1"/>
      </bottom>
      <diagonal/>
    </border>
    <border>
      <left/>
      <right style="thick">
        <color auto="1"/>
      </right>
      <top/>
      <bottom/>
      <diagonal/>
    </border>
    <border>
      <left/>
      <right style="thick">
        <color auto="1"/>
      </right>
      <top style="thick">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style="medium">
        <color auto="1"/>
      </top>
      <bottom/>
      <diagonal/>
    </border>
    <border>
      <left style="dotted">
        <color auto="1"/>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thin">
        <color auto="1"/>
      </top>
      <bottom/>
      <diagonal/>
    </border>
    <border>
      <left style="dotted">
        <color auto="1"/>
      </left>
      <right style="thick">
        <color auto="1"/>
      </right>
      <top style="medium">
        <color auto="1"/>
      </top>
      <bottom style="medium">
        <color auto="1"/>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style="thick">
        <color auto="1"/>
      </left>
      <right/>
      <top style="medium">
        <color auto="1"/>
      </top>
      <bottom/>
      <diagonal/>
    </border>
    <border>
      <left style="thick">
        <color auto="1"/>
      </left>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top style="dotted">
        <color auto="1"/>
      </top>
      <bottom style="dotted">
        <color auto="1"/>
      </bottom>
      <diagonal/>
    </border>
    <border>
      <left style="thin">
        <color rgb="FF000000"/>
      </left>
      <right style="thin">
        <color rgb="FF000000"/>
      </right>
      <top style="thin">
        <color rgb="FF000000"/>
      </top>
      <bottom style="thin">
        <color rgb="FF000000"/>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top/>
      <bottom style="thick">
        <color auto="1"/>
      </bottom>
      <diagonal/>
    </border>
    <border>
      <left style="hair">
        <color auto="1"/>
      </left>
      <right style="hair">
        <color auto="1"/>
      </right>
      <top style="hair">
        <color auto="1"/>
      </top>
      <bottom style="hair">
        <color auto="1"/>
      </bottom>
      <diagonal/>
    </border>
    <border>
      <left style="dotted">
        <color auto="1"/>
      </left>
      <right style="medium">
        <color auto="1"/>
      </right>
      <top style="dotted">
        <color auto="1"/>
      </top>
      <bottom/>
      <diagonal/>
    </border>
    <border>
      <left/>
      <right style="dotted">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medium">
        <color auto="1"/>
      </left>
      <right/>
      <top/>
      <bottom style="medium">
        <color auto="1"/>
      </bottom>
      <diagonal/>
    </border>
    <border>
      <left/>
      <right style="thick">
        <color auto="1"/>
      </right>
      <top/>
      <bottom style="medium">
        <color auto="1"/>
      </bottom>
      <diagonal/>
    </border>
    <border>
      <left/>
      <right style="thick">
        <color auto="1"/>
      </right>
      <top style="thin">
        <color auto="1"/>
      </top>
      <bottom/>
      <diagonal/>
    </border>
  </borders>
  <cellStyleXfs count="19">
    <xf numFmtId="0" fontId="0" fillId="0" borderId="0"/>
    <xf numFmtId="0" fontId="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23" fillId="0" borderId="0"/>
    <xf numFmtId="0" fontId="27" fillId="0" borderId="0" applyNumberFormat="0" applyFill="0" applyBorder="0" applyAlignment="0" applyProtection="0"/>
  </cellStyleXfs>
  <cellXfs count="269">
    <xf numFmtId="0" fontId="0" fillId="0" borderId="0" xfId="0"/>
    <xf numFmtId="0" fontId="4" fillId="2" borderId="0" xfId="0" applyFont="1" applyFill="1"/>
    <xf numFmtId="0" fontId="4" fillId="2" borderId="0" xfId="0" applyFont="1" applyFill="1" applyAlignment="1">
      <alignment horizontal="left" vertical="top" wrapText="1"/>
    </xf>
    <xf numFmtId="0" fontId="6" fillId="2" borderId="5" xfId="0" applyFont="1" applyFill="1" applyBorder="1" applyAlignment="1">
      <alignment vertical="top"/>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11" fillId="2" borderId="14" xfId="0" applyFont="1" applyFill="1" applyBorder="1" applyAlignment="1">
      <alignment horizontal="left" wrapText="1" indent="1"/>
    </xf>
    <xf numFmtId="0" fontId="11" fillId="2" borderId="10" xfId="0" applyFont="1" applyFill="1" applyBorder="1" applyAlignment="1">
      <alignment horizontal="left" wrapText="1" indent="1"/>
    </xf>
    <xf numFmtId="0" fontId="4" fillId="2"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7" fillId="12" borderId="11" xfId="0" applyFont="1" applyFill="1" applyBorder="1" applyAlignment="1">
      <alignment horizontal="left" vertical="top" wrapText="1"/>
    </xf>
    <xf numFmtId="0" fontId="7" fillId="12" borderId="12" xfId="0" applyFont="1" applyFill="1" applyBorder="1" applyAlignment="1">
      <alignment horizontal="left" vertical="top" wrapText="1"/>
    </xf>
    <xf numFmtId="0" fontId="8" fillId="13" borderId="4" xfId="0"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12" borderId="23" xfId="0" applyFont="1" applyFill="1" applyBorder="1" applyAlignment="1">
      <alignment horizontal="left" vertical="top" wrapText="1"/>
    </xf>
    <xf numFmtId="0" fontId="3" fillId="14" borderId="4" xfId="0" applyFont="1" applyFill="1" applyBorder="1" applyAlignment="1">
      <alignment horizontal="center" vertical="top" wrapText="1"/>
    </xf>
    <xf numFmtId="0" fontId="8" fillId="15" borderId="6" xfId="0" applyFont="1" applyFill="1" applyBorder="1" applyAlignment="1">
      <alignment horizontal="center" vertical="top" wrapText="1"/>
    </xf>
    <xf numFmtId="0" fontId="5" fillId="2" borderId="0" xfId="0" applyFont="1" applyFill="1"/>
    <xf numFmtId="0" fontId="15" fillId="2" borderId="0" xfId="0" applyFont="1" applyFill="1" applyAlignment="1">
      <alignment horizontal="right"/>
    </xf>
    <xf numFmtId="0" fontId="8" fillId="9" borderId="35" xfId="0" applyFont="1" applyFill="1" applyBorder="1" applyAlignment="1">
      <alignment vertical="top" wrapText="1"/>
    </xf>
    <xf numFmtId="0" fontId="8" fillId="9" borderId="16" xfId="0" applyFont="1" applyFill="1" applyBorder="1" applyAlignment="1">
      <alignment vertical="top" wrapText="1"/>
    </xf>
    <xf numFmtId="0" fontId="8" fillId="9" borderId="17" xfId="0" applyFont="1" applyFill="1" applyBorder="1" applyAlignment="1">
      <alignment vertical="top" wrapText="1"/>
    </xf>
    <xf numFmtId="0" fontId="5" fillId="2" borderId="0" xfId="0" applyFont="1" applyFill="1" applyAlignment="1">
      <alignment horizontal="left"/>
    </xf>
    <xf numFmtId="0" fontId="8" fillId="9" borderId="9"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16" borderId="36" xfId="0" applyFont="1" applyFill="1" applyBorder="1" applyAlignment="1">
      <alignment horizontal="center" vertical="top" wrapText="1"/>
    </xf>
    <xf numFmtId="0" fontId="16" fillId="9" borderId="0" xfId="0" applyFont="1" applyFill="1" applyAlignment="1">
      <alignment horizontal="left" vertical="top" wrapText="1"/>
    </xf>
    <xf numFmtId="0" fontId="5" fillId="2" borderId="5" xfId="0" quotePrefix="1" applyFont="1" applyFill="1" applyBorder="1" applyAlignment="1">
      <alignment horizontal="left" vertical="top" wrapText="1"/>
    </xf>
    <xf numFmtId="0" fontId="5" fillId="2" borderId="17" xfId="0" applyFont="1" applyFill="1" applyBorder="1" applyAlignment="1">
      <alignmen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1" fontId="5" fillId="0" borderId="38" xfId="16" applyNumberFormat="1" applyFont="1" applyFill="1" applyBorder="1" applyAlignment="1">
      <alignment horizontal="left" vertical="center" wrapText="1"/>
    </xf>
    <xf numFmtId="1" fontId="5" fillId="0" borderId="41" xfId="16" applyNumberFormat="1" applyFont="1" applyFill="1" applyBorder="1" applyAlignment="1">
      <alignment horizontal="left" vertical="center" wrapText="1"/>
    </xf>
    <xf numFmtId="1" fontId="5" fillId="0" borderId="42" xfId="16" applyNumberFormat="1" applyFont="1" applyFill="1" applyBorder="1" applyAlignment="1">
      <alignment horizontal="left" vertical="center"/>
    </xf>
    <xf numFmtId="1" fontId="5" fillId="0" borderId="39" xfId="16" applyNumberFormat="1" applyFont="1" applyFill="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8" fillId="10" borderId="55" xfId="0" applyFont="1" applyFill="1" applyBorder="1" applyAlignment="1">
      <alignment vertical="top" wrapText="1"/>
    </xf>
    <xf numFmtId="0" fontId="8" fillId="10" borderId="54" xfId="0" applyFont="1" applyFill="1" applyBorder="1" applyAlignment="1">
      <alignment horizontal="left" vertical="top" wrapText="1"/>
    </xf>
    <xf numFmtId="0" fontId="8" fillId="10" borderId="53" xfId="0" applyFont="1" applyFill="1" applyBorder="1" applyAlignment="1">
      <alignment vertical="top" wrapText="1"/>
    </xf>
    <xf numFmtId="0" fontId="8" fillId="10" borderId="34" xfId="0" applyFont="1" applyFill="1" applyBorder="1" applyAlignment="1">
      <alignment vertical="top" wrapText="1"/>
    </xf>
    <xf numFmtId="0" fontId="19" fillId="10" borderId="0" xfId="0" applyFont="1" applyFill="1" applyAlignment="1">
      <alignment horizontal="left" vertical="top" wrapText="1"/>
    </xf>
    <xf numFmtId="0" fontId="8" fillId="10" borderId="33" xfId="0" applyFont="1" applyFill="1" applyBorder="1" applyAlignment="1">
      <alignment vertical="top" wrapText="1"/>
    </xf>
    <xf numFmtId="0" fontId="5" fillId="4" borderId="0" xfId="0" applyFont="1" applyFill="1"/>
    <xf numFmtId="0" fontId="8" fillId="4" borderId="9" xfId="0" applyFont="1" applyFill="1" applyBorder="1" applyAlignment="1">
      <alignment horizontal="left" vertical="top" wrapText="1"/>
    </xf>
    <xf numFmtId="0" fontId="8" fillId="4" borderId="9" xfId="0" applyFont="1" applyFill="1" applyBorder="1" applyAlignment="1">
      <alignment vertical="top" wrapText="1"/>
    </xf>
    <xf numFmtId="0" fontId="5" fillId="4" borderId="9" xfId="0" applyFont="1" applyFill="1" applyBorder="1" applyAlignment="1">
      <alignment horizontal="center"/>
    </xf>
    <xf numFmtId="0" fontId="8" fillId="11" borderId="45" xfId="0" applyFont="1" applyFill="1" applyBorder="1" applyAlignment="1">
      <alignment horizontal="left" vertical="center"/>
    </xf>
    <xf numFmtId="0" fontId="3" fillId="11" borderId="60" xfId="0" applyFont="1" applyFill="1" applyBorder="1" applyAlignment="1">
      <alignment vertical="center"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21" fillId="2" borderId="0" xfId="0" applyFont="1" applyFill="1"/>
    <xf numFmtId="0" fontId="5" fillId="0" borderId="1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6" xfId="0" applyFont="1" applyBorder="1" applyAlignment="1" applyProtection="1">
      <alignment vertical="top" wrapText="1"/>
      <protection locked="0"/>
    </xf>
    <xf numFmtId="0" fontId="5" fillId="2" borderId="52" xfId="0" applyFont="1" applyFill="1" applyBorder="1" applyProtection="1">
      <protection locked="0"/>
    </xf>
    <xf numFmtId="0" fontId="5" fillId="2" borderId="46" xfId="0" applyFont="1" applyFill="1" applyBorder="1" applyProtection="1">
      <protection locked="0"/>
    </xf>
    <xf numFmtId="0" fontId="5" fillId="2" borderId="0" xfId="0" applyFont="1" applyFill="1" applyProtection="1">
      <protection locked="0"/>
    </xf>
    <xf numFmtId="0" fontId="8" fillId="0" borderId="58"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0" borderId="70" xfId="0" applyFont="1" applyBorder="1" applyAlignment="1" applyProtection="1">
      <alignment vertical="top" wrapText="1"/>
      <protection locked="0"/>
    </xf>
    <xf numFmtId="0" fontId="8" fillId="0" borderId="71" xfId="0" applyFont="1" applyBorder="1" applyAlignment="1" applyProtection="1">
      <alignment vertical="top" wrapText="1"/>
      <protection locked="0"/>
    </xf>
    <xf numFmtId="0" fontId="8" fillId="0" borderId="72" xfId="0" applyFont="1" applyBorder="1" applyAlignment="1" applyProtection="1">
      <alignment vertical="top" wrapText="1"/>
      <protection locked="0"/>
    </xf>
    <xf numFmtId="0" fontId="8" fillId="0" borderId="59"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8" fillId="7" borderId="76" xfId="0" applyFont="1" applyFill="1" applyBorder="1" applyAlignment="1">
      <alignment horizontal="center" vertical="top" wrapText="1"/>
    </xf>
    <xf numFmtId="0" fontId="8" fillId="6" borderId="77" xfId="0" applyFont="1" applyFill="1" applyBorder="1" applyAlignment="1">
      <alignment horizontal="center" vertical="top" wrapText="1"/>
    </xf>
    <xf numFmtId="0" fontId="8" fillId="13" borderId="77" xfId="0" applyFont="1" applyFill="1" applyBorder="1" applyAlignment="1">
      <alignment horizontal="center" vertical="top" wrapText="1"/>
    </xf>
    <xf numFmtId="0" fontId="3" fillId="14" borderId="77" xfId="0" applyFont="1" applyFill="1" applyBorder="1" applyAlignment="1">
      <alignment horizontal="center" vertical="top" wrapText="1"/>
    </xf>
    <xf numFmtId="0" fontId="21" fillId="4" borderId="0" xfId="0" applyFont="1" applyFill="1"/>
    <xf numFmtId="0" fontId="22" fillId="4" borderId="38" xfId="0" applyFont="1" applyFill="1" applyBorder="1" applyAlignment="1">
      <alignment horizontal="center" vertical="center"/>
    </xf>
    <xf numFmtId="9" fontId="21" fillId="2" borderId="0" xfId="16" applyFont="1" applyFill="1" applyAlignment="1">
      <alignment horizontal="center" vertical="center"/>
    </xf>
    <xf numFmtId="0" fontId="21" fillId="2" borderId="0" xfId="0" applyFont="1" applyFill="1" applyAlignment="1">
      <alignment horizontal="center" vertical="center"/>
    </xf>
    <xf numFmtId="9" fontId="21" fillId="4" borderId="0" xfId="16" applyFont="1" applyFill="1" applyAlignment="1">
      <alignment horizontal="center" vertical="center"/>
    </xf>
    <xf numFmtId="0" fontId="21" fillId="4" borderId="0" xfId="0" applyFont="1" applyFill="1" applyAlignment="1">
      <alignment horizontal="center" vertical="center"/>
    </xf>
    <xf numFmtId="9" fontId="21" fillId="2" borderId="38" xfId="16" applyFont="1" applyFill="1" applyBorder="1" applyAlignment="1">
      <alignment horizontal="center" vertical="center" wrapText="1"/>
    </xf>
    <xf numFmtId="0" fontId="21" fillId="2" borderId="38" xfId="0" applyFont="1" applyFill="1" applyBorder="1" applyAlignment="1">
      <alignment horizontal="center" vertical="center" wrapText="1"/>
    </xf>
    <xf numFmtId="2" fontId="21" fillId="2" borderId="38" xfId="0" applyNumberFormat="1" applyFont="1" applyFill="1" applyBorder="1" applyAlignment="1">
      <alignment horizontal="center" vertical="center" wrapText="1"/>
    </xf>
    <xf numFmtId="2" fontId="21" fillId="2" borderId="0" xfId="0" applyNumberFormat="1" applyFont="1" applyFill="1" applyAlignment="1">
      <alignment horizontal="center" vertical="center"/>
    </xf>
    <xf numFmtId="9" fontId="21" fillId="2" borderId="38" xfId="16" applyFont="1" applyFill="1" applyBorder="1" applyAlignment="1">
      <alignment horizontal="center" vertical="center"/>
    </xf>
    <xf numFmtId="0" fontId="21" fillId="2" borderId="38" xfId="0" applyFont="1" applyFill="1" applyBorder="1" applyAlignment="1">
      <alignment horizontal="center" vertical="center"/>
    </xf>
    <xf numFmtId="2" fontId="21" fillId="2" borderId="38" xfId="0" applyNumberFormat="1" applyFont="1" applyFill="1" applyBorder="1" applyAlignment="1">
      <alignment horizontal="center" vertical="center"/>
    </xf>
    <xf numFmtId="0" fontId="5" fillId="4" borderId="64" xfId="0" applyFont="1" applyFill="1" applyBorder="1" applyAlignment="1">
      <alignment vertical="center" wrapText="1"/>
    </xf>
    <xf numFmtId="0" fontId="5" fillId="4" borderId="65" xfId="0" applyFont="1" applyFill="1" applyBorder="1" applyAlignment="1" applyProtection="1">
      <alignment vertical="top" wrapText="1"/>
      <protection locked="0"/>
    </xf>
    <xf numFmtId="9" fontId="21" fillId="4" borderId="38" xfId="16"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38" xfId="0" applyFont="1" applyFill="1" applyBorder="1" applyAlignment="1">
      <alignment vertical="center" wrapText="1"/>
    </xf>
    <xf numFmtId="9" fontId="21" fillId="4" borderId="38" xfId="16" applyFont="1" applyFill="1" applyBorder="1" applyAlignment="1">
      <alignment horizontal="center" vertical="center"/>
    </xf>
    <xf numFmtId="2" fontId="21" fillId="4" borderId="38" xfId="0" applyNumberFormat="1" applyFont="1" applyFill="1" applyBorder="1" applyAlignment="1">
      <alignment horizontal="center" vertical="center"/>
    </xf>
    <xf numFmtId="2" fontId="21" fillId="4" borderId="78" xfId="0" applyNumberFormat="1" applyFont="1" applyFill="1" applyBorder="1" applyAlignment="1">
      <alignment horizontal="center" vertical="center"/>
    </xf>
    <xf numFmtId="0" fontId="21" fillId="4" borderId="38" xfId="0" applyFont="1" applyFill="1" applyBorder="1" applyAlignment="1">
      <alignment horizontal="center" vertical="center"/>
    </xf>
    <xf numFmtId="0" fontId="5" fillId="19" borderId="34" xfId="0" applyFont="1" applyFill="1" applyBorder="1" applyAlignment="1">
      <alignment horizontal="left" vertical="top" wrapText="1"/>
    </xf>
    <xf numFmtId="0" fontId="24" fillId="20" borderId="79" xfId="17" applyFont="1" applyFill="1" applyBorder="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pplyProtection="1">
      <alignment horizontal="center" vertical="top" wrapText="1"/>
      <protection locked="0"/>
    </xf>
    <xf numFmtId="0" fontId="3" fillId="7" borderId="0" xfId="0" applyFont="1" applyFill="1" applyAlignment="1">
      <alignment horizontal="center" vertical="top" wrapText="1"/>
    </xf>
    <xf numFmtId="0" fontId="3" fillId="21" borderId="0" xfId="0" applyFont="1" applyFill="1" applyAlignment="1">
      <alignment horizontal="center" vertical="top" wrapText="1"/>
    </xf>
    <xf numFmtId="0" fontId="3" fillId="14" borderId="0" xfId="0" applyFont="1" applyFill="1" applyAlignment="1">
      <alignment horizontal="center" vertical="top" wrapText="1"/>
    </xf>
    <xf numFmtId="1" fontId="5" fillId="0" borderId="96" xfId="16" applyNumberFormat="1" applyFont="1" applyFill="1" applyBorder="1" applyAlignment="1">
      <alignment horizontal="left" vertical="center" wrapText="1"/>
    </xf>
    <xf numFmtId="0" fontId="5" fillId="0" borderId="97" xfId="0" applyFont="1" applyBorder="1" applyAlignment="1">
      <alignment horizontal="left" vertical="center" wrapText="1"/>
    </xf>
    <xf numFmtId="1" fontId="5" fillId="0" borderId="71" xfId="16" applyNumberFormat="1" applyFont="1" applyFill="1" applyBorder="1" applyAlignment="1">
      <alignment horizontal="left" vertical="center" wrapText="1"/>
    </xf>
    <xf numFmtId="1" fontId="5" fillId="0" borderId="95" xfId="16" applyNumberFormat="1" applyFont="1" applyFill="1" applyBorder="1" applyAlignment="1">
      <alignment horizontal="left" vertical="center" wrapText="1"/>
    </xf>
    <xf numFmtId="1" fontId="5" fillId="0" borderId="99" xfId="16" applyNumberFormat="1" applyFont="1" applyFill="1" applyBorder="1" applyAlignment="1">
      <alignment horizontal="left" vertical="center" wrapText="1"/>
    </xf>
    <xf numFmtId="0" fontId="8" fillId="10" borderId="67"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33"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98" xfId="0" applyFont="1" applyBorder="1" applyAlignment="1">
      <alignment horizontal="left" vertical="center" wrapText="1"/>
    </xf>
    <xf numFmtId="0" fontId="5" fillId="4" borderId="9" xfId="0" applyFont="1" applyFill="1" applyBorder="1" applyAlignment="1">
      <alignment horizontal="left" vertical="top" wrapText="1"/>
    </xf>
    <xf numFmtId="0" fontId="5" fillId="4" borderId="66" xfId="0" applyFont="1" applyFill="1" applyBorder="1" applyAlignment="1" applyProtection="1">
      <alignment vertical="top" wrapText="1"/>
      <protection locked="0"/>
    </xf>
    <xf numFmtId="0" fontId="5" fillId="4" borderId="49" xfId="0" applyFont="1" applyFill="1" applyBorder="1" applyAlignment="1" applyProtection="1">
      <alignment horizontal="left" vertical="top" wrapText="1"/>
      <protection locked="0"/>
    </xf>
    <xf numFmtId="0" fontId="5" fillId="4" borderId="102" xfId="0" applyFont="1" applyFill="1" applyBorder="1" applyAlignment="1" applyProtection="1">
      <alignment vertical="top" wrapText="1"/>
      <protection locked="0"/>
    </xf>
    <xf numFmtId="164" fontId="5" fillId="0" borderId="101" xfId="0" applyNumberFormat="1" applyFont="1" applyBorder="1" applyAlignment="1" applyProtection="1">
      <alignment horizontal="left" vertical="top" wrapText="1"/>
      <protection locked="0"/>
    </xf>
    <xf numFmtId="0" fontId="5" fillId="4" borderId="33" xfId="0" applyFont="1" applyFill="1" applyBorder="1" applyAlignment="1">
      <alignment horizontal="center"/>
    </xf>
    <xf numFmtId="2" fontId="21" fillId="2" borderId="0" xfId="0" applyNumberFormat="1" applyFont="1" applyFill="1"/>
    <xf numFmtId="0" fontId="3" fillId="2" borderId="0" xfId="0" applyFont="1" applyFill="1" applyAlignment="1">
      <alignment horizontal="center" vertical="top" wrapText="1"/>
    </xf>
    <xf numFmtId="0" fontId="14" fillId="5" borderId="82"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83" xfId="0" applyFont="1" applyFill="1" applyBorder="1" applyAlignment="1">
      <alignment horizontal="center" vertical="center" wrapText="1"/>
    </xf>
    <xf numFmtId="0" fontId="8" fillId="11" borderId="61" xfId="0" applyFont="1" applyFill="1" applyBorder="1" applyAlignment="1">
      <alignment vertical="top" wrapText="1"/>
    </xf>
    <xf numFmtId="0" fontId="8" fillId="11" borderId="45" xfId="0" applyFont="1" applyFill="1" applyBorder="1" applyAlignment="1">
      <alignment vertical="top" wrapText="1"/>
    </xf>
    <xf numFmtId="0" fontId="8" fillId="11" borderId="26"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8" fillId="11" borderId="63" xfId="0" applyFont="1" applyFill="1" applyBorder="1" applyAlignment="1">
      <alignment vertical="top" wrapText="1"/>
    </xf>
    <xf numFmtId="0" fontId="8" fillId="11" borderId="64" xfId="0" applyFont="1" applyFill="1" applyBorder="1" applyAlignment="1">
      <alignment vertical="top" wrapText="1"/>
    </xf>
    <xf numFmtId="2" fontId="8" fillId="11" borderId="74" xfId="16" applyNumberFormat="1" applyFont="1" applyFill="1" applyBorder="1" applyAlignment="1">
      <alignment horizontal="center" vertical="center" wrapText="1"/>
    </xf>
    <xf numFmtId="2" fontId="8" fillId="11" borderId="75" xfId="16" applyNumberFormat="1" applyFont="1" applyFill="1" applyBorder="1" applyAlignment="1">
      <alignment horizontal="center" vertical="center" wrapText="1"/>
    </xf>
    <xf numFmtId="0" fontId="5" fillId="4" borderId="86"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19" xfId="0" applyFont="1" applyFill="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89" xfId="0" applyFont="1" applyBorder="1" applyAlignment="1" applyProtection="1">
      <alignment horizontal="left" vertical="top" wrapText="1"/>
      <protection locked="0"/>
    </xf>
    <xf numFmtId="0" fontId="5" fillId="0" borderId="90" xfId="0" applyFont="1" applyBorder="1" applyAlignment="1" applyProtection="1">
      <alignment horizontal="left" vertical="top" wrapText="1"/>
      <protection locked="0"/>
    </xf>
    <xf numFmtId="0" fontId="5" fillId="0" borderId="91"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92"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8" fillId="4" borderId="10"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8" fillId="10" borderId="62" xfId="0" applyFont="1" applyFill="1" applyBorder="1" applyAlignment="1">
      <alignment horizontal="left" vertical="top" wrapText="1"/>
    </xf>
    <xf numFmtId="0" fontId="8" fillId="10" borderId="33" xfId="0" applyFont="1" applyFill="1" applyBorder="1" applyAlignment="1">
      <alignment horizontal="left" vertical="top" wrapText="1"/>
    </xf>
    <xf numFmtId="0" fontId="8" fillId="10" borderId="50" xfId="0" applyFont="1" applyFill="1" applyBorder="1" applyAlignment="1">
      <alignment horizontal="left" vertical="top" wrapText="1"/>
    </xf>
    <xf numFmtId="0" fontId="5" fillId="4" borderId="80"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34" xfId="0" applyFont="1" applyBorder="1" applyAlignment="1" applyProtection="1">
      <alignment horizontal="left" vertical="top" wrapText="1"/>
      <protection locked="0"/>
    </xf>
    <xf numFmtId="0" fontId="5" fillId="0" borderId="81" xfId="0" applyFont="1" applyBorder="1" applyAlignment="1" applyProtection="1">
      <alignment horizontal="left" vertical="top" wrapText="1"/>
      <protection locked="0"/>
    </xf>
    <xf numFmtId="0" fontId="8" fillId="11" borderId="84" xfId="0" applyFont="1" applyFill="1" applyBorder="1" applyAlignment="1">
      <alignment horizontal="left" vertical="top" wrapText="1"/>
    </xf>
    <xf numFmtId="0" fontId="8" fillId="11" borderId="85" xfId="0" applyFont="1" applyFill="1" applyBorder="1" applyAlignment="1">
      <alignment horizontal="left" vertical="top" wrapText="1"/>
    </xf>
    <xf numFmtId="0" fontId="18" fillId="11" borderId="37" xfId="0" applyFont="1" applyFill="1" applyBorder="1" applyAlignment="1">
      <alignment horizontal="center" vertical="center" wrapText="1"/>
    </xf>
    <xf numFmtId="0" fontId="18" fillId="11" borderId="87" xfId="0" applyFont="1" applyFill="1" applyBorder="1" applyAlignment="1">
      <alignment horizontal="center" vertical="center" wrapText="1"/>
    </xf>
    <xf numFmtId="0" fontId="18" fillId="11" borderId="88"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8" fillId="11" borderId="84" xfId="0" applyFont="1" applyFill="1" applyBorder="1" applyAlignment="1">
      <alignment horizontal="center" vertical="top" wrapText="1"/>
    </xf>
    <xf numFmtId="0" fontId="8" fillId="11" borderId="93" xfId="0" applyFont="1" applyFill="1" applyBorder="1" applyAlignment="1">
      <alignment horizontal="center" vertical="top" wrapText="1"/>
    </xf>
    <xf numFmtId="0" fontId="8" fillId="4" borderId="86" xfId="0" applyFont="1" applyFill="1" applyBorder="1" applyAlignment="1">
      <alignment horizontal="left" vertical="top" wrapText="1"/>
    </xf>
    <xf numFmtId="0" fontId="8" fillId="4" borderId="33"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5" fillId="4" borderId="62" xfId="0" applyFont="1" applyFill="1" applyBorder="1" applyAlignment="1">
      <alignment horizontal="left" vertical="top" wrapText="1"/>
    </xf>
    <xf numFmtId="0" fontId="8" fillId="4" borderId="33" xfId="0" applyFont="1" applyFill="1" applyBorder="1" applyAlignment="1">
      <alignment horizontal="left" vertical="top" wrapText="1"/>
    </xf>
    <xf numFmtId="0" fontId="5" fillId="4" borderId="33" xfId="0" applyFont="1" applyFill="1" applyBorder="1" applyAlignment="1" applyProtection="1">
      <alignment horizontal="center" vertical="top" wrapText="1"/>
      <protection locked="0"/>
    </xf>
    <xf numFmtId="0" fontId="4" fillId="4" borderId="8"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4" fillId="4" borderId="100" xfId="0" applyFont="1" applyFill="1" applyBorder="1" applyAlignment="1" applyProtection="1">
      <alignment horizontal="left" vertical="top" wrapText="1"/>
      <protection locked="0"/>
    </xf>
    <xf numFmtId="0" fontId="4" fillId="4" borderId="101" xfId="0" applyFont="1" applyFill="1" applyBorder="1" applyAlignment="1" applyProtection="1">
      <alignment horizontal="left" vertical="top" wrapText="1"/>
      <protection locked="0"/>
    </xf>
    <xf numFmtId="0" fontId="5" fillId="4" borderId="33" xfId="0" applyFont="1" applyFill="1" applyBorder="1" applyAlignment="1">
      <alignment horizontal="left" vertical="top" wrapText="1"/>
    </xf>
    <xf numFmtId="0" fontId="8" fillId="11" borderId="62"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3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50" xfId="0" applyFont="1" applyFill="1" applyBorder="1" applyAlignment="1">
      <alignment horizontal="center" vertical="top" wrapText="1"/>
    </xf>
    <xf numFmtId="0" fontId="8" fillId="11" borderId="62" xfId="0" applyFont="1" applyFill="1" applyBorder="1" applyAlignment="1">
      <alignment horizontal="left" vertical="top" wrapText="1"/>
    </xf>
    <xf numFmtId="0" fontId="8" fillId="11" borderId="33" xfId="0" applyFont="1" applyFill="1" applyBorder="1" applyAlignment="1">
      <alignment horizontal="left" vertical="top" wrapText="1"/>
    </xf>
    <xf numFmtId="9" fontId="8" fillId="11" borderId="33" xfId="16" applyFont="1" applyFill="1" applyBorder="1" applyAlignment="1">
      <alignment horizontal="center" vertical="top" wrapText="1"/>
    </xf>
    <xf numFmtId="0" fontId="3" fillId="11" borderId="33" xfId="0" applyFont="1" applyFill="1" applyBorder="1" applyAlignment="1">
      <alignment horizontal="center" vertical="center" wrapText="1"/>
    </xf>
    <xf numFmtId="0" fontId="3" fillId="11" borderId="50" xfId="0" applyFont="1" applyFill="1" applyBorder="1" applyAlignment="1">
      <alignment horizontal="center" vertical="center" wrapText="1"/>
    </xf>
    <xf numFmtId="0" fontId="4" fillId="0" borderId="8"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100" xfId="0" applyFont="1" applyBorder="1" applyAlignment="1" applyProtection="1">
      <alignment horizontal="left" vertical="top" wrapText="1"/>
      <protection locked="0"/>
    </xf>
    <xf numFmtId="0" fontId="4" fillId="0" borderId="101" xfId="0" applyFont="1" applyBorder="1" applyAlignment="1" applyProtection="1">
      <alignment horizontal="left" vertical="top" wrapText="1"/>
      <protection locked="0"/>
    </xf>
    <xf numFmtId="0" fontId="8" fillId="11" borderId="62" xfId="0" applyFont="1" applyFill="1" applyBorder="1" applyAlignment="1">
      <alignment horizontal="center" vertical="top" wrapText="1"/>
    </xf>
    <xf numFmtId="0" fontId="18" fillId="11" borderId="33" xfId="0" applyFont="1" applyFill="1" applyBorder="1" applyAlignment="1">
      <alignment horizontal="center" vertical="top" wrapText="1"/>
    </xf>
    <xf numFmtId="9" fontId="8" fillId="17" borderId="33" xfId="16" applyFont="1" applyFill="1" applyBorder="1" applyAlignment="1">
      <alignment horizontal="center" vertical="top" wrapText="1"/>
    </xf>
    <xf numFmtId="9" fontId="8" fillId="10" borderId="33" xfId="16" applyFont="1" applyFill="1" applyBorder="1" applyAlignment="1">
      <alignment horizontal="center" vertical="top" wrapText="1"/>
    </xf>
    <xf numFmtId="0" fontId="3" fillId="10" borderId="3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8" fillId="10" borderId="62" xfId="0" applyFont="1" applyFill="1" applyBorder="1" applyAlignment="1">
      <alignment horizontal="center" vertical="top"/>
    </xf>
    <xf numFmtId="0" fontId="8" fillId="10" borderId="33" xfId="0" applyFont="1" applyFill="1" applyBorder="1" applyAlignment="1">
      <alignment horizontal="center" vertical="top"/>
    </xf>
    <xf numFmtId="0" fontId="8" fillId="10" borderId="33" xfId="0" applyFont="1" applyFill="1" applyBorder="1" applyAlignment="1">
      <alignment horizontal="center" vertical="top" wrapText="1"/>
    </xf>
    <xf numFmtId="0" fontId="8" fillId="11" borderId="50" xfId="0" applyFont="1" applyFill="1" applyBorder="1" applyAlignment="1">
      <alignment horizontal="center" vertical="top" wrapText="1"/>
    </xf>
    <xf numFmtId="0" fontId="8" fillId="4" borderId="62" xfId="0" applyFont="1" applyFill="1" applyBorder="1" applyAlignment="1">
      <alignment horizontal="left" vertical="top" wrapText="1"/>
    </xf>
    <xf numFmtId="9" fontId="8" fillId="11" borderId="33" xfId="16" applyFont="1" applyFill="1" applyBorder="1" applyAlignment="1">
      <alignment horizontal="center" vertical="center" wrapText="1"/>
    </xf>
    <xf numFmtId="0" fontId="8" fillId="4" borderId="67"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5" fillId="2" borderId="8" xfId="0" applyFont="1" applyFill="1" applyBorder="1" applyAlignment="1" applyProtection="1">
      <alignment horizontal="left" vertical="top" wrapText="1"/>
      <protection locked="0"/>
    </xf>
    <xf numFmtId="0" fontId="5" fillId="2" borderId="51" xfId="0" applyFont="1" applyFill="1" applyBorder="1" applyAlignment="1" applyProtection="1">
      <alignment horizontal="left" vertical="top" wrapText="1"/>
      <protection locked="0"/>
    </xf>
    <xf numFmtId="0" fontId="5" fillId="2" borderId="100" xfId="0" applyFont="1" applyFill="1" applyBorder="1" applyAlignment="1" applyProtection="1">
      <alignment horizontal="left" vertical="top" wrapText="1"/>
      <protection locked="0"/>
    </xf>
    <xf numFmtId="0" fontId="5" fillId="2" borderId="101" xfId="0" applyFont="1" applyFill="1" applyBorder="1" applyAlignment="1" applyProtection="1">
      <alignment horizontal="left" vertical="top" wrapText="1"/>
      <protection locked="0"/>
    </xf>
    <xf numFmtId="0" fontId="8" fillId="11" borderId="50" xfId="0" applyFont="1" applyFill="1" applyBorder="1" applyAlignment="1">
      <alignment horizontal="center" vertical="center" wrapText="1"/>
    </xf>
    <xf numFmtId="0" fontId="5" fillId="4" borderId="33"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left" vertical="top" wrapText="1"/>
      <protection locked="0"/>
    </xf>
    <xf numFmtId="0" fontId="5" fillId="2" borderId="47" xfId="0" applyFont="1" applyFill="1" applyBorder="1" applyAlignment="1" applyProtection="1">
      <alignment horizontal="left" vertical="top" wrapText="1"/>
      <protection locked="0"/>
    </xf>
    <xf numFmtId="0" fontId="5" fillId="2" borderId="68" xfId="0" applyFont="1" applyFill="1" applyBorder="1" applyAlignment="1">
      <alignment horizontal="center"/>
    </xf>
    <xf numFmtId="0" fontId="5" fillId="2" borderId="51" xfId="0" applyFont="1" applyFill="1" applyBorder="1" applyAlignment="1">
      <alignment horizontal="center"/>
    </xf>
    <xf numFmtId="0" fontId="14" fillId="18" borderId="61" xfId="0" applyFont="1" applyFill="1" applyBorder="1" applyAlignment="1">
      <alignment horizontal="center" vertical="center" wrapText="1"/>
    </xf>
    <xf numFmtId="0" fontId="14" fillId="18" borderId="45" xfId="0" applyFont="1" applyFill="1" applyBorder="1" applyAlignment="1">
      <alignment horizontal="center" vertical="center" wrapText="1"/>
    </xf>
    <xf numFmtId="0" fontId="14" fillId="18" borderId="60" xfId="0" applyFont="1" applyFill="1" applyBorder="1" applyAlignment="1">
      <alignment horizontal="center" vertical="center" wrapText="1"/>
    </xf>
    <xf numFmtId="9" fontId="18" fillId="11" borderId="62" xfId="16" applyFont="1" applyFill="1" applyBorder="1" applyAlignment="1">
      <alignment horizontal="center" vertical="center" wrapText="1"/>
    </xf>
    <xf numFmtId="9" fontId="18" fillId="11" borderId="33" xfId="16" applyFont="1" applyFill="1" applyBorder="1" applyAlignment="1">
      <alignment horizontal="center" vertical="center" wrapText="1"/>
    </xf>
    <xf numFmtId="9" fontId="18" fillId="11" borderId="62" xfId="16" applyFont="1" applyFill="1" applyBorder="1" applyAlignment="1">
      <alignment horizontal="left" vertical="center" wrapText="1"/>
    </xf>
    <xf numFmtId="9" fontId="18" fillId="11" borderId="33" xfId="16" applyFont="1" applyFill="1" applyBorder="1" applyAlignment="1">
      <alignment horizontal="left" vertical="center" wrapText="1"/>
    </xf>
    <xf numFmtId="0" fontId="8" fillId="10" borderId="24" xfId="0" applyFont="1" applyFill="1" applyBorder="1" applyAlignment="1">
      <alignment horizontal="left" vertical="top" wrapText="1"/>
    </xf>
    <xf numFmtId="0" fontId="8" fillId="10" borderId="48" xfId="0" applyFont="1" applyFill="1" applyBorder="1" applyAlignment="1">
      <alignment horizontal="left" vertical="top" wrapText="1"/>
    </xf>
    <xf numFmtId="0" fontId="27" fillId="4" borderId="18" xfId="18" applyFill="1" applyBorder="1" applyAlignment="1" applyProtection="1">
      <alignment horizontal="center" vertical="top" wrapText="1"/>
      <protection locked="0"/>
    </xf>
    <xf numFmtId="0" fontId="27" fillId="4" borderId="48" xfId="18" applyFill="1" applyBorder="1" applyAlignment="1" applyProtection="1">
      <alignment horizontal="center" vertical="top" wrapText="1"/>
      <protection locked="0"/>
    </xf>
    <xf numFmtId="0" fontId="8" fillId="10" borderId="67"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68" xfId="0" applyFont="1" applyFill="1" applyBorder="1" applyAlignment="1">
      <alignment horizontal="left" vertical="top" wrapText="1"/>
    </xf>
    <xf numFmtId="0" fontId="8" fillId="10" borderId="9" xfId="0" applyFont="1" applyFill="1" applyBorder="1" applyAlignment="1">
      <alignment horizontal="left" vertical="top" wrapText="1"/>
    </xf>
    <xf numFmtId="0" fontId="8" fillId="10" borderId="51" xfId="0" applyFont="1" applyFill="1" applyBorder="1" applyAlignment="1">
      <alignment horizontal="left" vertical="top" wrapText="1"/>
    </xf>
    <xf numFmtId="0" fontId="8" fillId="10" borderId="69"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47" xfId="0" applyFont="1" applyFill="1" applyBorder="1" applyAlignment="1">
      <alignment horizontal="left" vertical="top"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4"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0" borderId="41" xfId="0" applyFont="1" applyBorder="1" applyAlignment="1">
      <alignment horizontal="left" vertical="center" wrapText="1"/>
    </xf>
    <xf numFmtId="0" fontId="5" fillId="0" borderId="38" xfId="0" applyFont="1" applyBorder="1" applyAlignment="1">
      <alignment horizontal="left" vertical="center" wrapText="1"/>
    </xf>
    <xf numFmtId="0" fontId="5" fillId="0" borderId="71" xfId="0" applyFont="1" applyBorder="1" applyAlignment="1">
      <alignment horizontal="left" vertical="center" wrapText="1"/>
    </xf>
    <xf numFmtId="0" fontId="5" fillId="0" borderId="98" xfId="0" applyFont="1" applyBorder="1" applyAlignment="1">
      <alignment horizontal="left" vertical="center" wrapText="1"/>
    </xf>
    <xf numFmtId="0" fontId="5" fillId="0" borderId="99" xfId="0" applyFont="1" applyBorder="1" applyAlignment="1">
      <alignment horizontal="left" vertical="center" wrapText="1"/>
    </xf>
    <xf numFmtId="0" fontId="14" fillId="18" borderId="27" xfId="0" applyFont="1" applyFill="1" applyBorder="1" applyAlignment="1">
      <alignment horizontal="center" vertical="center" wrapText="1"/>
    </xf>
    <xf numFmtId="0" fontId="14" fillId="18" borderId="28" xfId="0" applyFont="1" applyFill="1" applyBorder="1" applyAlignment="1">
      <alignment horizontal="center" vertical="center" wrapText="1"/>
    </xf>
    <xf numFmtId="0" fontId="14" fillId="18" borderId="29"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1" xfId="0" applyFont="1" applyFill="1" applyBorder="1" applyAlignment="1">
      <alignment horizontal="center" vertical="center"/>
    </xf>
    <xf numFmtId="0" fontId="20" fillId="10" borderId="32" xfId="0" applyFont="1" applyFill="1" applyBorder="1" applyAlignment="1">
      <alignment horizontal="center" vertical="center"/>
    </xf>
    <xf numFmtId="0" fontId="3" fillId="9" borderId="19" xfId="0" applyFont="1" applyFill="1" applyBorder="1" applyAlignment="1">
      <alignment horizontal="center" vertical="top" wrapText="1"/>
    </xf>
    <xf numFmtId="0" fontId="3" fillId="9" borderId="7" xfId="0" applyFont="1" applyFill="1" applyBorder="1" applyAlignment="1">
      <alignment horizontal="center" vertical="top" wrapText="1"/>
    </xf>
    <xf numFmtId="0" fontId="14" fillId="3" borderId="37" xfId="0" applyFont="1" applyFill="1" applyBorder="1" applyAlignment="1">
      <alignment horizontal="center" vertical="top" wrapText="1"/>
    </xf>
    <xf numFmtId="0" fontId="14" fillId="3" borderId="35" xfId="0" applyFont="1" applyFill="1" applyBorder="1" applyAlignment="1">
      <alignment horizontal="center" vertical="top" wrapText="1"/>
    </xf>
    <xf numFmtId="0" fontId="5" fillId="9" borderId="8" xfId="0" applyFont="1" applyFill="1" applyBorder="1" applyAlignment="1">
      <alignment horizontal="left" vertical="top" wrapText="1"/>
    </xf>
    <xf numFmtId="0" fontId="5" fillId="9" borderId="35"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6" xfId="0" applyFont="1" applyFill="1" applyBorder="1" applyAlignment="1">
      <alignment horizontal="left" vertical="top" wrapText="1"/>
    </xf>
    <xf numFmtId="0" fontId="3" fillId="9" borderId="16"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7" fillId="12" borderId="25"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8" borderId="21"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14" xfId="0" applyFont="1" applyFill="1" applyBorder="1" applyAlignment="1">
      <alignment horizontal="center" vertical="top" wrapText="1"/>
    </xf>
    <xf numFmtId="0" fontId="10" fillId="12" borderId="19" xfId="0" applyFont="1" applyFill="1" applyBorder="1" applyAlignment="1">
      <alignment horizontal="center" vertical="top"/>
    </xf>
    <xf numFmtId="0" fontId="10" fillId="12" borderId="15" xfId="0" applyFont="1" applyFill="1" applyBorder="1" applyAlignment="1">
      <alignment horizontal="center" vertical="top"/>
    </xf>
    <xf numFmtId="0" fontId="10" fillId="12" borderId="7" xfId="0" applyFont="1" applyFill="1" applyBorder="1" applyAlignment="1">
      <alignment horizontal="center" vertical="top"/>
    </xf>
  </cellXfs>
  <cellStyles count="1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8" builtinId="8"/>
    <cellStyle name="Normal" xfId="0" builtinId="0"/>
    <cellStyle name="Normal 2" xfId="1" xr:uid="{00000000-0005-0000-0000-000010000000}"/>
    <cellStyle name="Normal 3" xfId="17" xr:uid="{00000000-0005-0000-0000-000011000000}"/>
    <cellStyle name="Percent" xfId="16" builtinId="5"/>
  </cellStyles>
  <dxfs count="181">
    <dxf>
      <fill>
        <patternFill>
          <bgColor rgb="FF99CC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2D050"/>
        </patternFill>
      </fill>
    </dxf>
    <dxf>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s>
  <tableStyles count="0" defaultTableStyle="TableStyleMedium9" defaultPivotStyle="PivotStyleLight16"/>
  <colors>
    <mruColors>
      <color rgb="FF008000"/>
      <color rgb="FF006600"/>
      <color rgb="FF5C8E26"/>
      <color rgb="FFD4EAFC"/>
      <color rgb="FF99CC00"/>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EC7929B-43A2-4F46-A912-3102A1B7B240}"/>
            </a:ext>
          </a:extLst>
        </xdr:cNvPr>
        <xdr:cNvPicPr>
          <a:picLocks noChangeAspect="1"/>
        </xdr:cNvPicPr>
      </xdr:nvPicPr>
      <xdr:blipFill>
        <a:blip xmlns:r="http://schemas.openxmlformats.org/officeDocument/2006/relationships" r:embed="rId1" cstate="print"/>
        <a:stretch>
          <a:fillRect/>
        </a:stretch>
      </xdr:blipFill>
      <xdr:spPr>
        <a:xfrm>
          <a:off x="11149477" y="183286"/>
          <a:ext cx="1302744" cy="641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32169</xdr:colOff>
      <xdr:row>0</xdr:row>
      <xdr:rowOff>114300</xdr:rowOff>
    </xdr:from>
    <xdr:to>
      <xdr:col>0</xdr:col>
      <xdr:colOff>1763145</xdr:colOff>
      <xdr:row>1</xdr:row>
      <xdr:rowOff>292100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32169" y="114300"/>
          <a:ext cx="1734151" cy="94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82DF-2F28-4D37-B659-3761E61179A0}">
  <sheetPr>
    <pageSetUpPr fitToPage="1"/>
  </sheetPr>
  <dimension ref="A1:N77"/>
  <sheetViews>
    <sheetView tabSelected="1" topLeftCell="A69" zoomScale="80" zoomScaleNormal="80" workbookViewId="0">
      <selection activeCell="I76" sqref="I76"/>
    </sheetView>
  </sheetViews>
  <sheetFormatPr defaultColWidth="9.1796875" defaultRowHeight="11.5" x14ac:dyDescent="0.25"/>
  <cols>
    <col min="1" max="1" width="6.1796875" style="21" customWidth="1"/>
    <col min="2" max="2" width="8.453125" style="21" customWidth="1"/>
    <col min="3" max="3" width="27.54296875" style="21" customWidth="1"/>
    <col min="4" max="4" width="18.81640625" style="21" customWidth="1"/>
    <col min="5" max="5" width="25.453125" style="21" customWidth="1"/>
    <col min="6" max="6" width="12.453125" style="21" customWidth="1"/>
    <col min="7" max="7" width="10.453125" style="21" customWidth="1"/>
    <col min="8" max="8" width="28.1796875" style="26" customWidth="1"/>
    <col min="9" max="9" width="36.81640625" style="21" customWidth="1"/>
    <col min="10" max="10" width="10.81640625" style="75" customWidth="1"/>
    <col min="11" max="12" width="9.1796875" style="76"/>
    <col min="13" max="13" width="8" style="55" customWidth="1"/>
    <col min="14" max="14" width="10.1796875" style="55" customWidth="1"/>
    <col min="15" max="16384" width="9.1796875" style="21"/>
  </cols>
  <sheetData>
    <row r="1" spans="1:9" ht="12.75" customHeight="1" thickBot="1" x14ac:dyDescent="0.3">
      <c r="I1" s="22"/>
    </row>
    <row r="2" spans="1:9" ht="37.5" customHeight="1" thickTop="1" thickBot="1" x14ac:dyDescent="0.3">
      <c r="A2" s="247" t="s">
        <v>128</v>
      </c>
      <c r="B2" s="248"/>
      <c r="C2" s="248"/>
      <c r="D2" s="248"/>
      <c r="E2" s="248"/>
      <c r="F2" s="248"/>
      <c r="G2" s="248"/>
      <c r="H2" s="248"/>
      <c r="I2" s="249"/>
    </row>
    <row r="3" spans="1:9" ht="7.5" customHeight="1" thickTop="1" thickBot="1" x14ac:dyDescent="0.3"/>
    <row r="4" spans="1:9" ht="15" customHeight="1" thickBot="1" x14ac:dyDescent="0.3">
      <c r="A4" s="250" t="s">
        <v>70</v>
      </c>
      <c r="B4" s="251"/>
      <c r="C4" s="29" t="s">
        <v>87</v>
      </c>
      <c r="D4" s="12" t="s">
        <v>11</v>
      </c>
      <c r="E4" s="20" t="s">
        <v>62</v>
      </c>
      <c r="F4" s="252" t="s">
        <v>12</v>
      </c>
      <c r="G4" s="253"/>
      <c r="H4" s="254" t="s">
        <v>132</v>
      </c>
      <c r="I4" s="255"/>
    </row>
    <row r="5" spans="1:9" ht="139.5" customHeight="1" thickBot="1" x14ac:dyDescent="0.3">
      <c r="A5" s="235" t="s">
        <v>69</v>
      </c>
      <c r="B5" s="258"/>
      <c r="C5" s="112" t="s">
        <v>64</v>
      </c>
      <c r="D5" s="110" t="s">
        <v>65</v>
      </c>
      <c r="E5" s="95" t="s">
        <v>118</v>
      </c>
      <c r="F5" s="259" t="s">
        <v>66</v>
      </c>
      <c r="G5" s="260"/>
      <c r="H5" s="256"/>
      <c r="I5" s="257"/>
    </row>
    <row r="6" spans="1:9" ht="17.149999999999999" customHeight="1" x14ac:dyDescent="0.25">
      <c r="A6" s="233" t="s">
        <v>71</v>
      </c>
      <c r="B6" s="234"/>
      <c r="C6" s="39" t="s">
        <v>72</v>
      </c>
      <c r="D6" s="36">
        <v>5</v>
      </c>
      <c r="E6" s="239" t="s">
        <v>117</v>
      </c>
      <c r="F6" s="239"/>
      <c r="G6" s="37">
        <v>20</v>
      </c>
      <c r="H6" s="27"/>
      <c r="I6" s="23"/>
    </row>
    <row r="7" spans="1:9" ht="30.65" customHeight="1" x14ac:dyDescent="0.25">
      <c r="A7" s="235"/>
      <c r="B7" s="236"/>
      <c r="C7" s="40" t="s">
        <v>133</v>
      </c>
      <c r="D7" s="35">
        <v>5</v>
      </c>
      <c r="E7" s="240" t="s">
        <v>75</v>
      </c>
      <c r="F7" s="240"/>
      <c r="G7" s="38">
        <v>15</v>
      </c>
      <c r="H7" s="30" t="s">
        <v>159</v>
      </c>
      <c r="I7" s="24"/>
    </row>
    <row r="8" spans="1:9" ht="22.5" customHeight="1" x14ac:dyDescent="0.25">
      <c r="A8" s="235"/>
      <c r="B8" s="236"/>
      <c r="C8" s="103" t="s">
        <v>73</v>
      </c>
      <c r="D8" s="104">
        <v>15</v>
      </c>
      <c r="E8" s="241" t="s">
        <v>127</v>
      </c>
      <c r="F8" s="241"/>
      <c r="G8" s="102">
        <v>10</v>
      </c>
      <c r="H8" s="45" t="str">
        <f>IF(SUM(G6:G9,D6:D9)=100,"OK","ERROR")</f>
        <v>OK</v>
      </c>
      <c r="I8" s="24"/>
    </row>
    <row r="9" spans="1:9" ht="13.5" customHeight="1" thickBot="1" x14ac:dyDescent="0.3">
      <c r="A9" s="235"/>
      <c r="B9" s="236"/>
      <c r="C9" s="111" t="s">
        <v>74</v>
      </c>
      <c r="D9" s="106">
        <v>20</v>
      </c>
      <c r="E9" s="242" t="s">
        <v>134</v>
      </c>
      <c r="F9" s="243"/>
      <c r="G9" s="105">
        <v>10</v>
      </c>
      <c r="H9" s="28"/>
      <c r="I9" s="25"/>
    </row>
    <row r="10" spans="1:9" ht="17.25" customHeight="1" thickBot="1" x14ac:dyDescent="0.3">
      <c r="A10" s="237"/>
      <c r="B10" s="238"/>
      <c r="C10" s="33" t="s">
        <v>160</v>
      </c>
      <c r="D10" s="33">
        <v>5</v>
      </c>
      <c r="E10" s="33"/>
      <c r="F10" s="34"/>
      <c r="G10" s="34"/>
      <c r="H10" s="31"/>
      <c r="I10" s="32"/>
    </row>
    <row r="11" spans="1:9" ht="19.5" customHeight="1" thickTop="1" thickBot="1" x14ac:dyDescent="0.3">
      <c r="A11" s="244" t="s">
        <v>88</v>
      </c>
      <c r="B11" s="245"/>
      <c r="C11" s="245"/>
      <c r="D11" s="245"/>
      <c r="E11" s="245"/>
      <c r="F11" s="245"/>
      <c r="G11" s="245"/>
      <c r="H11" s="245"/>
      <c r="I11" s="246"/>
    </row>
    <row r="12" spans="1:9" ht="13.5" thickTop="1" thickBot="1" x14ac:dyDescent="0.3">
      <c r="A12" s="220" t="s">
        <v>67</v>
      </c>
      <c r="B12" s="221"/>
      <c r="C12" s="222" t="s">
        <v>188</v>
      </c>
      <c r="D12" s="222"/>
      <c r="E12" s="222"/>
      <c r="F12" s="222"/>
      <c r="G12" s="223"/>
      <c r="H12" s="43" t="s">
        <v>68</v>
      </c>
      <c r="I12" s="113" t="s">
        <v>185</v>
      </c>
    </row>
    <row r="13" spans="1:9" ht="12" thickBot="1" x14ac:dyDescent="0.3">
      <c r="A13" s="224" t="s">
        <v>84</v>
      </c>
      <c r="B13" s="225"/>
      <c r="C13" s="226"/>
      <c r="D13" s="56">
        <v>1</v>
      </c>
      <c r="E13" s="46" t="s">
        <v>89</v>
      </c>
      <c r="F13" s="57" t="s">
        <v>85</v>
      </c>
      <c r="G13" s="58" t="s">
        <v>86</v>
      </c>
      <c r="H13" s="42" t="s">
        <v>76</v>
      </c>
      <c r="I13" s="114">
        <v>2024</v>
      </c>
    </row>
    <row r="14" spans="1:9" ht="15" customHeight="1" thickBot="1" x14ac:dyDescent="0.3">
      <c r="A14" s="224" t="s">
        <v>6</v>
      </c>
      <c r="B14" s="225"/>
      <c r="C14" s="226"/>
      <c r="D14" s="68" t="s">
        <v>29</v>
      </c>
      <c r="E14" s="109" t="s">
        <v>5</v>
      </c>
      <c r="F14" s="60" t="s">
        <v>186</v>
      </c>
      <c r="G14" s="59"/>
      <c r="H14" s="41" t="s">
        <v>24</v>
      </c>
      <c r="I14" s="115" t="s">
        <v>77</v>
      </c>
    </row>
    <row r="15" spans="1:9" ht="14.25" customHeight="1" thickBot="1" x14ac:dyDescent="0.3">
      <c r="A15" s="224" t="s">
        <v>82</v>
      </c>
      <c r="B15" s="225"/>
      <c r="C15" s="226"/>
      <c r="D15" s="61" t="s">
        <v>191</v>
      </c>
      <c r="E15" s="44" t="s">
        <v>52</v>
      </c>
      <c r="F15" s="61"/>
      <c r="H15" s="107" t="s">
        <v>40</v>
      </c>
      <c r="I15" s="117"/>
    </row>
    <row r="16" spans="1:9" ht="14.25" customHeight="1" thickTop="1" thickBot="1" x14ac:dyDescent="0.3">
      <c r="A16" s="227" t="s">
        <v>83</v>
      </c>
      <c r="B16" s="228"/>
      <c r="C16" s="229"/>
      <c r="D16" s="63" t="s">
        <v>107</v>
      </c>
      <c r="E16" s="62" t="s">
        <v>109</v>
      </c>
      <c r="F16" s="62" t="s">
        <v>111</v>
      </c>
      <c r="G16" s="67"/>
      <c r="H16" s="108" t="s">
        <v>39</v>
      </c>
      <c r="I16" s="116" t="s">
        <v>187</v>
      </c>
    </row>
    <row r="17" spans="1:14" ht="12.75" customHeight="1" thickBot="1" x14ac:dyDescent="0.3">
      <c r="A17" s="230"/>
      <c r="B17" s="231"/>
      <c r="C17" s="232"/>
      <c r="D17" s="64" t="s">
        <v>108</v>
      </c>
      <c r="E17" s="65" t="s">
        <v>112</v>
      </c>
      <c r="F17" s="65"/>
      <c r="G17" s="66"/>
      <c r="H17" s="211"/>
      <c r="I17" s="212"/>
    </row>
    <row r="18" spans="1:14" s="47" customFormat="1" ht="12.75" customHeight="1" thickBot="1" x14ac:dyDescent="0.3">
      <c r="A18" s="48"/>
      <c r="B18" s="48"/>
      <c r="C18" s="48"/>
      <c r="D18" s="49"/>
      <c r="E18" s="49"/>
      <c r="F18" s="49"/>
      <c r="G18" s="49"/>
      <c r="H18" s="50"/>
      <c r="I18" s="50"/>
      <c r="J18" s="77"/>
      <c r="K18" s="78"/>
      <c r="L18" s="78"/>
      <c r="M18" s="73"/>
      <c r="N18" s="73"/>
    </row>
    <row r="19" spans="1:14" ht="30.75" customHeight="1" thickTop="1" thickBot="1" x14ac:dyDescent="0.3">
      <c r="A19" s="213" t="s">
        <v>59</v>
      </c>
      <c r="B19" s="214"/>
      <c r="C19" s="214"/>
      <c r="D19" s="214"/>
      <c r="E19" s="214"/>
      <c r="F19" s="214"/>
      <c r="G19" s="214"/>
      <c r="H19" s="214"/>
      <c r="I19" s="215"/>
    </row>
    <row r="20" spans="1:14" ht="21.75" customHeight="1" thickBot="1" x14ac:dyDescent="0.3">
      <c r="A20" s="216" t="s">
        <v>126</v>
      </c>
      <c r="B20" s="217"/>
      <c r="C20" s="217"/>
      <c r="D20" s="217"/>
      <c r="E20" s="217"/>
      <c r="F20" s="217" t="s">
        <v>25</v>
      </c>
      <c r="G20" s="217"/>
      <c r="H20" s="160" t="str">
        <f>IF(F21&gt;'Classification of eval reports'!B19,'Classification of eval reports'!$B$18,IF('Review template 30 June'!F21&gt;'Classification of eval reports'!C19,'Classification of eval reports'!$C$18,IF('Review template 30 June'!F21&gt;'Classification of eval reports'!D19,'Classification of eval reports'!$D$18,'Classification of eval reports'!$E$18)))</f>
        <v>Very Good</v>
      </c>
      <c r="I20" s="161"/>
    </row>
    <row r="21" spans="1:14" ht="29.25" customHeight="1" thickBot="1" x14ac:dyDescent="0.3">
      <c r="A21" s="218" t="s">
        <v>129</v>
      </c>
      <c r="B21" s="219"/>
      <c r="C21" s="219"/>
      <c r="D21" s="219"/>
      <c r="E21" s="219"/>
      <c r="F21" s="217">
        <f>SUM(L22:L25)/D6</f>
        <v>0.83333333333333337</v>
      </c>
      <c r="G21" s="217"/>
      <c r="H21" s="180" t="s">
        <v>93</v>
      </c>
      <c r="I21" s="181"/>
      <c r="J21" s="79" t="s">
        <v>120</v>
      </c>
      <c r="K21" s="80" t="s">
        <v>121</v>
      </c>
      <c r="L21" s="80" t="s">
        <v>122</v>
      </c>
    </row>
    <row r="22" spans="1:14" ht="83.5" customHeight="1" thickBot="1" x14ac:dyDescent="0.3">
      <c r="A22" s="162" t="s">
        <v>138</v>
      </c>
      <c r="B22" s="171"/>
      <c r="C22" s="171"/>
      <c r="D22" s="171"/>
      <c r="E22" s="171"/>
      <c r="F22" s="208" t="s">
        <v>56</v>
      </c>
      <c r="G22" s="208"/>
      <c r="H22" s="203" t="s">
        <v>190</v>
      </c>
      <c r="I22" s="204"/>
      <c r="J22" s="79">
        <v>0.25</v>
      </c>
      <c r="K22" s="81">
        <f>(D6*J22)/3</f>
        <v>0.41666666666666669</v>
      </c>
      <c r="L22" s="81">
        <f>IF(F22='Classification of eval reports'!B16,('Review template 30 June'!K22*3),IF(F22='Classification of eval reports'!C16,('Review template 30 June'!K22*2), IF(F22='Classification of eval reports'!D16,(K22), IF(F22='Classification of eval reports'!E16,0))))</f>
        <v>1.25</v>
      </c>
    </row>
    <row r="23" spans="1:14" ht="64.5" customHeight="1" thickBot="1" x14ac:dyDescent="0.3">
      <c r="A23" s="162" t="s">
        <v>139</v>
      </c>
      <c r="B23" s="163"/>
      <c r="C23" s="163"/>
      <c r="D23" s="163"/>
      <c r="E23" s="163"/>
      <c r="F23" s="208" t="s">
        <v>56</v>
      </c>
      <c r="G23" s="208"/>
      <c r="H23" s="209"/>
      <c r="I23" s="210"/>
      <c r="J23" s="79">
        <v>0.25</v>
      </c>
      <c r="K23" s="81">
        <f>(D6*J23)/3</f>
        <v>0.41666666666666669</v>
      </c>
      <c r="L23" s="81">
        <f>IF(F23='Classification of eval reports'!B16,('Review template 30 June'!K23*3),IF(F23='Classification of eval reports'!C16,('Review template 30 June'!K23*2), IF(F23='Classification of eval reports'!D16,(K23), IF(F23='Classification of eval reports'!E16,0))))</f>
        <v>1.25</v>
      </c>
    </row>
    <row r="24" spans="1:14" ht="80.5" customHeight="1" thickBot="1" x14ac:dyDescent="0.3">
      <c r="A24" s="162" t="s">
        <v>172</v>
      </c>
      <c r="B24" s="171"/>
      <c r="C24" s="171"/>
      <c r="D24" s="171"/>
      <c r="E24" s="171"/>
      <c r="F24" s="208" t="s">
        <v>56</v>
      </c>
      <c r="G24" s="208"/>
      <c r="H24" s="209"/>
      <c r="I24" s="210"/>
      <c r="J24" s="79">
        <v>0.25</v>
      </c>
      <c r="K24" s="81">
        <f>(J24*D6)/3</f>
        <v>0.41666666666666669</v>
      </c>
      <c r="L24" s="81">
        <f>IF(F24='Classification of eval reports'!B16,('Review template 30 June'!K24*3),IF(F24='Classification of eval reports'!C16,('Review template 30 June'!K24*2), IF(F24='Classification of eval reports'!D16,(K24), IF(F24='Classification of eval reports'!E18,0))))</f>
        <v>1.25</v>
      </c>
    </row>
    <row r="25" spans="1:14" ht="75.650000000000006" customHeight="1" thickBot="1" x14ac:dyDescent="0.3">
      <c r="A25" s="162" t="s">
        <v>161</v>
      </c>
      <c r="B25" s="171"/>
      <c r="C25" s="171"/>
      <c r="D25" s="171"/>
      <c r="E25" s="171"/>
      <c r="F25" s="208" t="s">
        <v>54</v>
      </c>
      <c r="G25" s="208"/>
      <c r="H25" s="205"/>
      <c r="I25" s="206"/>
      <c r="J25" s="79">
        <v>0.25</v>
      </c>
      <c r="K25" s="81">
        <f>(D6*J25)/3</f>
        <v>0.41666666666666669</v>
      </c>
      <c r="L25" s="81">
        <f>IF(F25='Classification of eval reports'!B16,('Review template 30 June'!K25*3),IF(F25='Classification of eval reports'!C16,('Review template 30 June'!K25*2), IF(F25='Classification of eval reports'!D16,(K25), IF(F25='Classification of eval reports'!E16,0))))</f>
        <v>0.41666666666666669</v>
      </c>
    </row>
    <row r="26" spans="1:14" ht="13.5" customHeight="1" thickBot="1" x14ac:dyDescent="0.3">
      <c r="A26" s="172" t="s">
        <v>92</v>
      </c>
      <c r="B26" s="173"/>
      <c r="C26" s="173"/>
      <c r="D26" s="173"/>
      <c r="E26" s="173"/>
      <c r="F26" s="199" t="s">
        <v>25</v>
      </c>
      <c r="G26" s="199"/>
      <c r="H26" s="173" t="str">
        <f>IF(F27&gt;'Classification of eval reports'!B19,'Classification of eval reports'!$B$18,IF('Review template 30 June'!F27&gt;'Classification of eval reports'!C19,'Classification of eval reports'!$C$18,IF('Review template 30 June'!F27&gt;'Classification of eval reports'!D19,'Classification of eval reports'!$D$18,'Classification of eval reports'!$E$18)))</f>
        <v>Very Good</v>
      </c>
      <c r="I26" s="207"/>
    </row>
    <row r="27" spans="1:14" ht="43" customHeight="1" thickBot="1" x14ac:dyDescent="0.3">
      <c r="A27" s="177" t="s">
        <v>26</v>
      </c>
      <c r="B27" s="178"/>
      <c r="C27" s="178"/>
      <c r="D27" s="178"/>
      <c r="E27" s="178"/>
      <c r="F27" s="179">
        <f>SUM(L28:L29)/D7</f>
        <v>0.83333333333333337</v>
      </c>
      <c r="G27" s="179"/>
      <c r="H27" s="180" t="s">
        <v>94</v>
      </c>
      <c r="I27" s="181"/>
      <c r="J27" s="79" t="s">
        <v>120</v>
      </c>
      <c r="K27" s="80" t="s">
        <v>121</v>
      </c>
      <c r="L27" s="80" t="s">
        <v>122</v>
      </c>
    </row>
    <row r="28" spans="1:14" ht="39" customHeight="1" thickBot="1" x14ac:dyDescent="0.3">
      <c r="A28" s="162" t="s">
        <v>140</v>
      </c>
      <c r="B28" s="171"/>
      <c r="C28" s="171"/>
      <c r="D28" s="171"/>
      <c r="E28" s="171"/>
      <c r="F28" s="164" t="s">
        <v>53</v>
      </c>
      <c r="G28" s="164"/>
      <c r="H28" s="203" t="s">
        <v>189</v>
      </c>
      <c r="I28" s="204"/>
      <c r="J28" s="79">
        <v>0.5</v>
      </c>
      <c r="K28" s="81">
        <f>(J28*D7)/3</f>
        <v>0.83333333333333337</v>
      </c>
      <c r="L28" s="81">
        <f>IF(F28='Classification of eval reports'!B16,('Review template 30 June'!K28*3),IF(F28='Classification of eval reports'!C16,('Review template 30 June'!K28*2), IF(F28='Classification of eval reports'!D16,(K28), IF(F28='Classification of eval reports'!E16,0))))</f>
        <v>1.6666666666666667</v>
      </c>
    </row>
    <row r="29" spans="1:14" ht="65.150000000000006" customHeight="1" thickBot="1" x14ac:dyDescent="0.3">
      <c r="A29" s="198" t="s">
        <v>173</v>
      </c>
      <c r="B29" s="163"/>
      <c r="C29" s="163"/>
      <c r="D29" s="163"/>
      <c r="E29" s="163"/>
      <c r="F29" s="164" t="s">
        <v>56</v>
      </c>
      <c r="G29" s="164"/>
      <c r="H29" s="205"/>
      <c r="I29" s="206"/>
      <c r="J29" s="79">
        <v>0.5</v>
      </c>
      <c r="K29" s="81">
        <f>(J29*D7)/3</f>
        <v>0.83333333333333337</v>
      </c>
      <c r="L29" s="81">
        <f>IF(F29='Classification of eval reports'!B16,('Review template 30 June'!K29*3),IF(F29='Classification of eval reports'!C16,('Review template 30 June'!K29*2), IF(F29='Classification of eval reports'!D16,(K29), IF(F29='Classification of eval reports'!E16,0))))</f>
        <v>2.5</v>
      </c>
    </row>
    <row r="30" spans="1:14" ht="18" customHeight="1" thickBot="1" x14ac:dyDescent="0.3">
      <c r="A30" s="188" t="s">
        <v>114</v>
      </c>
      <c r="B30" s="174"/>
      <c r="C30" s="174"/>
      <c r="D30" s="174"/>
      <c r="E30" s="174"/>
      <c r="F30" s="199" t="s">
        <v>25</v>
      </c>
      <c r="G30" s="199"/>
      <c r="H30" s="173" t="str">
        <f>IF(F31&gt;'Classification of eval reports'!B19,'Classification of eval reports'!$B$18,IF('Review template 30 June'!F31&gt;'Classification of eval reports'!C19,'Classification of eval reports'!$C$18,IF('Review template 30 June'!F31&gt;'Classification of eval reports'!D19,'Classification of eval reports'!$D$18,'Classification of eval reports'!$E$18)))</f>
        <v>Very Good</v>
      </c>
      <c r="I30" s="207"/>
      <c r="L30" s="82"/>
    </row>
    <row r="31" spans="1:14" ht="27.75" customHeight="1" thickBot="1" x14ac:dyDescent="0.3">
      <c r="A31" s="177" t="s">
        <v>119</v>
      </c>
      <c r="B31" s="178"/>
      <c r="C31" s="178"/>
      <c r="D31" s="178"/>
      <c r="E31" s="178"/>
      <c r="F31" s="199">
        <f>SUM(L32:L36)/D8</f>
        <v>1</v>
      </c>
      <c r="G31" s="199"/>
      <c r="H31" s="180" t="s">
        <v>95</v>
      </c>
      <c r="I31" s="181"/>
      <c r="J31" s="79" t="s">
        <v>120</v>
      </c>
      <c r="K31" s="80" t="s">
        <v>121</v>
      </c>
      <c r="L31" s="80" t="s">
        <v>122</v>
      </c>
    </row>
    <row r="32" spans="1:14" ht="96.65" customHeight="1" thickBot="1" x14ac:dyDescent="0.3">
      <c r="A32" s="162" t="s">
        <v>141</v>
      </c>
      <c r="B32" s="163"/>
      <c r="C32" s="163"/>
      <c r="D32" s="163"/>
      <c r="E32" s="163"/>
      <c r="F32" s="164" t="s">
        <v>56</v>
      </c>
      <c r="G32" s="164"/>
      <c r="H32" s="165" t="s">
        <v>192</v>
      </c>
      <c r="I32" s="166"/>
      <c r="J32" s="83">
        <v>0.35</v>
      </c>
      <c r="K32" s="84">
        <f>(J32*D8)/3</f>
        <v>1.75</v>
      </c>
      <c r="L32" s="85">
        <f>IF(F32='Classification of eval reports'!B16,('Review template 30 June'!K32*3),IF(F32='Classification of eval reports'!C16,('Review template 30 June'!K32*2), IF(F32='Classification of eval reports'!D16,(K32), IF(F32='Classification of eval reports'!E16,0))))</f>
        <v>5.25</v>
      </c>
    </row>
    <row r="33" spans="1:12" ht="124" customHeight="1" thickBot="1" x14ac:dyDescent="0.3">
      <c r="A33" s="198" t="s">
        <v>178</v>
      </c>
      <c r="B33" s="163"/>
      <c r="C33" s="163"/>
      <c r="D33" s="163"/>
      <c r="E33" s="163"/>
      <c r="F33" s="164" t="s">
        <v>56</v>
      </c>
      <c r="G33" s="164"/>
      <c r="H33" s="167"/>
      <c r="I33" s="168"/>
      <c r="J33" s="83">
        <v>0.4</v>
      </c>
      <c r="K33" s="84">
        <f>(J33*D8)/3</f>
        <v>2</v>
      </c>
      <c r="L33" s="85">
        <f>IF(F33='Classification of eval reports'!B16,('Review template 30 June'!K33*3),IF(F33='Classification of eval reports'!C16,('Review template 30 June'!K33*2), IF(F33='Classification of eval reports'!D16,(K33), IF(F33='Classification of eval reports'!E16,0))))</f>
        <v>6</v>
      </c>
    </row>
    <row r="34" spans="1:12" ht="92.5" customHeight="1" thickBot="1" x14ac:dyDescent="0.3">
      <c r="A34" s="200" t="s">
        <v>162</v>
      </c>
      <c r="B34" s="201"/>
      <c r="C34" s="201"/>
      <c r="D34" s="201"/>
      <c r="E34" s="202"/>
      <c r="F34" s="164" t="s">
        <v>56</v>
      </c>
      <c r="G34" s="164"/>
      <c r="H34" s="167"/>
      <c r="I34" s="168"/>
      <c r="J34" s="83">
        <v>0.1</v>
      </c>
      <c r="K34" s="85">
        <f>(J34*D8)/3</f>
        <v>0.5</v>
      </c>
      <c r="L34" s="85">
        <f>IF(F34='Classification of eval reports'!B16,('Review template 30 June'!K34*3),IF(F34='Classification of eval reports'!C16,('Review template 30 June'!K34*2), IF(F34='Classification of eval reports'!D16,(K34), IF(F34='Classification of eval reports'!E16,0))))</f>
        <v>1.5</v>
      </c>
    </row>
    <row r="35" spans="1:12" ht="42" customHeight="1" thickBot="1" x14ac:dyDescent="0.3">
      <c r="A35" s="162" t="s">
        <v>142</v>
      </c>
      <c r="B35" s="163"/>
      <c r="C35" s="163"/>
      <c r="D35" s="163"/>
      <c r="E35" s="163"/>
      <c r="F35" s="164" t="s">
        <v>56</v>
      </c>
      <c r="G35" s="164"/>
      <c r="H35" s="167"/>
      <c r="I35" s="168"/>
      <c r="J35" s="83">
        <v>0.05</v>
      </c>
      <c r="K35" s="84">
        <f>(J35*D8)/3</f>
        <v>0.25</v>
      </c>
      <c r="L35" s="85">
        <f>IF(F35='Classification of eval reports'!B16,('Review template 30 June'!K35*3),IF(F35='Classification of eval reports'!C16,('Review template 30 June'!K35*2), IF(F35='Classification of eval reports'!D16,(K35), IF(F35='Classification of eval reports'!E16,0))))</f>
        <v>0.75</v>
      </c>
    </row>
    <row r="36" spans="1:12" ht="160" customHeight="1" thickBot="1" x14ac:dyDescent="0.3">
      <c r="A36" s="198" t="s">
        <v>174</v>
      </c>
      <c r="B36" s="163"/>
      <c r="C36" s="163"/>
      <c r="D36" s="163"/>
      <c r="E36" s="163"/>
      <c r="F36" s="164" t="s">
        <v>56</v>
      </c>
      <c r="G36" s="164"/>
      <c r="H36" s="169"/>
      <c r="I36" s="170"/>
      <c r="J36" s="83">
        <v>0.1</v>
      </c>
      <c r="K36" s="84">
        <f>(J36*D8)/3</f>
        <v>0.5</v>
      </c>
      <c r="L36" s="85">
        <f>IF(F36='Classification of eval reports'!B16,('Review template 30 June'!K36*3),IF(F36='Classification of eval reports'!C16,('Review template 30 June'!K36*2), IF(F36='Classification of eval reports'!D16,(K36), IF(F36='Classification of eval reports'!E16,0))))</f>
        <v>1.5</v>
      </c>
    </row>
    <row r="37" spans="1:12" ht="14.25" customHeight="1" thickBot="1" x14ac:dyDescent="0.3">
      <c r="A37" s="188" t="s">
        <v>91</v>
      </c>
      <c r="B37" s="174"/>
      <c r="C37" s="174"/>
      <c r="D37" s="174"/>
      <c r="E37" s="174"/>
      <c r="F37" s="174" t="s">
        <v>58</v>
      </c>
      <c r="G37" s="174"/>
      <c r="H37" s="174" t="str">
        <f>IF(F38&gt;'Classification of eval reports'!B19,'Classification of eval reports'!$B$18,IF('Review template 30 June'!F38&gt;'Classification of eval reports'!C19,'Classification of eval reports'!$C$18,IF('Review template 30 June'!F38&gt;'Classification of eval reports'!D19,'Classification of eval reports'!$D$18,'Classification of eval reports'!$E$18)))</f>
        <v>Good</v>
      </c>
      <c r="I37" s="197"/>
    </row>
    <row r="38" spans="1:12" ht="32.15" customHeight="1" thickBot="1" x14ac:dyDescent="0.3">
      <c r="A38" s="177" t="s">
        <v>144</v>
      </c>
      <c r="B38" s="178"/>
      <c r="C38" s="178"/>
      <c r="D38" s="178"/>
      <c r="E38" s="178"/>
      <c r="F38" s="179">
        <f>SUM(L39:L42)/D9</f>
        <v>0.6333333333333333</v>
      </c>
      <c r="G38" s="179" t="e">
        <f>SUM(#REF!)/(COUNT(#REF!)*3)</f>
        <v>#REF!</v>
      </c>
      <c r="H38" s="180" t="s">
        <v>96</v>
      </c>
      <c r="I38" s="181"/>
      <c r="J38" s="79" t="s">
        <v>120</v>
      </c>
      <c r="K38" s="80" t="s">
        <v>121</v>
      </c>
      <c r="L38" s="80" t="s">
        <v>122</v>
      </c>
    </row>
    <row r="39" spans="1:12" ht="67.5" customHeight="1" thickBot="1" x14ac:dyDescent="0.3">
      <c r="A39" s="162" t="s">
        <v>143</v>
      </c>
      <c r="B39" s="171"/>
      <c r="C39" s="171"/>
      <c r="D39" s="171"/>
      <c r="E39" s="171"/>
      <c r="F39" s="164" t="s">
        <v>53</v>
      </c>
      <c r="G39" s="164"/>
      <c r="H39" s="165" t="s">
        <v>193</v>
      </c>
      <c r="I39" s="166"/>
      <c r="J39" s="83">
        <v>0.3</v>
      </c>
      <c r="K39" s="85">
        <f>(J39*D9)/3</f>
        <v>2</v>
      </c>
      <c r="L39" s="85">
        <f>IF(F39='Classification of eval reports'!B16,('Review template 30 June'!K39*3),IF(F39='Classification of eval reports'!C16,('Review template 30 June'!K39*2), IF(F39='Classification of eval reports'!D16,(K39), IF(F39='Classification of eval reports'!E16,0))))</f>
        <v>4</v>
      </c>
    </row>
    <row r="40" spans="1:12" ht="64" customHeight="1" thickBot="1" x14ac:dyDescent="0.3">
      <c r="A40" s="162" t="s">
        <v>146</v>
      </c>
      <c r="B40" s="163"/>
      <c r="C40" s="163"/>
      <c r="D40" s="163"/>
      <c r="E40" s="163"/>
      <c r="F40" s="164" t="s">
        <v>54</v>
      </c>
      <c r="G40" s="164"/>
      <c r="H40" s="167"/>
      <c r="I40" s="168"/>
      <c r="J40" s="83">
        <v>0.3</v>
      </c>
      <c r="K40" s="85">
        <f>(J40*D9)/3</f>
        <v>2</v>
      </c>
      <c r="L40" s="85">
        <f>IF(F40='Classification of eval reports'!B16,('Review template 30 June'!K40*3),IF(F40='Classification of eval reports'!C16,('Review template 30 June'!K40*2), IF(F40='Classification of eval reports'!D16,(K40), IF(F40='Classification of eval reports'!E16,0))))</f>
        <v>2</v>
      </c>
    </row>
    <row r="41" spans="1:12" ht="60.65" customHeight="1" thickBot="1" x14ac:dyDescent="0.3">
      <c r="A41" s="162" t="s">
        <v>163</v>
      </c>
      <c r="B41" s="163"/>
      <c r="C41" s="163"/>
      <c r="D41" s="163"/>
      <c r="E41" s="163"/>
      <c r="F41" s="164" t="s">
        <v>56</v>
      </c>
      <c r="G41" s="164"/>
      <c r="H41" s="167"/>
      <c r="I41" s="168"/>
      <c r="J41" s="83">
        <v>0.2</v>
      </c>
      <c r="K41" s="85">
        <f>(J41*D9)/3</f>
        <v>1.3333333333333333</v>
      </c>
      <c r="L41" s="85">
        <f>IF(F41='Classification of eval reports'!B16,('Review template 30 June'!K41*3),IF(F41='Classification of eval reports'!C16,('Review template 30 June'!K41*2), IF(F41='Classification of eval reports'!D16,(K41), IF(F41='Classification of eval reports'!E16,0))))</f>
        <v>4</v>
      </c>
    </row>
    <row r="42" spans="1:12" ht="49" customHeight="1" thickBot="1" x14ac:dyDescent="0.3">
      <c r="A42" s="162" t="s">
        <v>145</v>
      </c>
      <c r="B42" s="171"/>
      <c r="C42" s="171"/>
      <c r="D42" s="171"/>
      <c r="E42" s="171"/>
      <c r="F42" s="164" t="s">
        <v>53</v>
      </c>
      <c r="G42" s="164"/>
      <c r="H42" s="169"/>
      <c r="I42" s="170"/>
      <c r="J42" s="83">
        <v>0.2</v>
      </c>
      <c r="K42" s="85">
        <f>(J42*D9)/3</f>
        <v>1.3333333333333333</v>
      </c>
      <c r="L42" s="85">
        <f>IF(F42='Classification of eval reports'!B16,('Review template 30 June'!K42*3),IF(F42='Classification of eval reports'!C16,('Review template 30 June'!K42*2), IF(F42='Classification of eval reports'!D16,(K42), IF(F42='Classification of eval reports'!E16,0))))</f>
        <v>2.6666666666666665</v>
      </c>
    </row>
    <row r="43" spans="1:12" ht="19" customHeight="1" thickBot="1" x14ac:dyDescent="0.3">
      <c r="A43" s="194" t="s">
        <v>113</v>
      </c>
      <c r="B43" s="195"/>
      <c r="C43" s="195"/>
      <c r="D43" s="195"/>
      <c r="E43" s="195"/>
      <c r="F43" s="196" t="s">
        <v>58</v>
      </c>
      <c r="G43" s="196"/>
      <c r="H43" s="175" t="str">
        <f>IF(F44&gt;'Classification of eval reports'!B19,'Classification of eval reports'!$B$18,IF('Review template 30 June'!F44&gt;'Classification of eval reports'!C19,'Classification of eval reports'!$C$18,IF('Review template 30 June'!F44&gt;'Classification of eval reports'!D19,'Classification of eval reports'!$D$18,'Classification of eval reports'!$E$18)))</f>
        <v>Very Good</v>
      </c>
      <c r="I43" s="176"/>
    </row>
    <row r="44" spans="1:12" ht="27" customHeight="1" thickBot="1" x14ac:dyDescent="0.3">
      <c r="A44" s="144" t="s">
        <v>27</v>
      </c>
      <c r="B44" s="145"/>
      <c r="C44" s="145"/>
      <c r="D44" s="145"/>
      <c r="E44" s="145"/>
      <c r="F44" s="191">
        <f>SUM(L45:L48)/G6</f>
        <v>1</v>
      </c>
      <c r="G44" s="191" t="e">
        <f>SUM(#REF!)/(COUNT(#REF!)*3)</f>
        <v>#REF!</v>
      </c>
      <c r="H44" s="192" t="s">
        <v>97</v>
      </c>
      <c r="I44" s="193"/>
      <c r="J44" s="79" t="s">
        <v>120</v>
      </c>
      <c r="K44" s="80" t="s">
        <v>121</v>
      </c>
      <c r="L44" s="80" t="s">
        <v>122</v>
      </c>
    </row>
    <row r="45" spans="1:12" ht="52.5" customHeight="1" thickBot="1" x14ac:dyDescent="0.3">
      <c r="A45" s="162" t="s">
        <v>147</v>
      </c>
      <c r="B45" s="163"/>
      <c r="C45" s="163"/>
      <c r="D45" s="163"/>
      <c r="E45" s="163"/>
      <c r="F45" s="164" t="s">
        <v>56</v>
      </c>
      <c r="G45" s="164"/>
      <c r="H45" s="165" t="s">
        <v>194</v>
      </c>
      <c r="I45" s="166"/>
      <c r="J45" s="83">
        <v>0.4</v>
      </c>
      <c r="K45" s="85">
        <f>(J45*G6)/3</f>
        <v>2.6666666666666665</v>
      </c>
      <c r="L45" s="85">
        <f>IF(F45='Classification of eval reports'!B16,('Review template 30 June'!K45*3),IF(F45='Classification of eval reports'!C16,('Review template 30 June'!K45*2), IF(F45='Classification of eval reports'!D16,(K45), IF(F45='Classification of eval reports'!E16,0))))</f>
        <v>8</v>
      </c>
    </row>
    <row r="46" spans="1:12" ht="51.65" customHeight="1" thickBot="1" x14ac:dyDescent="0.3">
      <c r="A46" s="162" t="s">
        <v>148</v>
      </c>
      <c r="B46" s="163"/>
      <c r="C46" s="163"/>
      <c r="D46" s="163"/>
      <c r="E46" s="163"/>
      <c r="F46" s="164" t="s">
        <v>56</v>
      </c>
      <c r="G46" s="164"/>
      <c r="H46" s="167"/>
      <c r="I46" s="168"/>
      <c r="J46" s="83">
        <v>0.4</v>
      </c>
      <c r="K46" s="85">
        <f>(J46*G6)/3</f>
        <v>2.6666666666666665</v>
      </c>
      <c r="L46" s="85">
        <f>IF(F46='Classification of eval reports'!B16,('Review template 30 June'!K46*3),IF(F46='Classification of eval reports'!C16,('Review template 30 June'!K46*2), IF(F46='Classification of eval reports'!D16,(K46), IF(F46='Classification of eval reports'!E16,0))))</f>
        <v>8</v>
      </c>
    </row>
    <row r="47" spans="1:12" ht="39" customHeight="1" thickBot="1" x14ac:dyDescent="0.3">
      <c r="A47" s="162" t="s">
        <v>149</v>
      </c>
      <c r="B47" s="163"/>
      <c r="C47" s="163"/>
      <c r="D47" s="163"/>
      <c r="E47" s="163"/>
      <c r="F47" s="164" t="s">
        <v>56</v>
      </c>
      <c r="G47" s="164"/>
      <c r="H47" s="167"/>
      <c r="I47" s="168"/>
      <c r="J47" s="83">
        <v>0.15</v>
      </c>
      <c r="K47" s="85">
        <f>(J47*G6)/3</f>
        <v>1</v>
      </c>
      <c r="L47" s="85">
        <f>IF(F47='Classification of eval reports'!B16,('Review template 30 June'!K47*3),IF(F47='Classification of eval reports'!C16,('Review template 30 June'!K47*2), IF(F47='Classification of eval reports'!D16,(K47), IF(F47='Classification of eval reports'!E16,0))))</f>
        <v>3</v>
      </c>
    </row>
    <row r="48" spans="1:12" ht="87" customHeight="1" thickBot="1" x14ac:dyDescent="0.3">
      <c r="A48" s="162" t="s">
        <v>175</v>
      </c>
      <c r="B48" s="163"/>
      <c r="C48" s="163"/>
      <c r="D48" s="163"/>
      <c r="E48" s="163"/>
      <c r="F48" s="164" t="s">
        <v>56</v>
      </c>
      <c r="G48" s="164"/>
      <c r="H48" s="169"/>
      <c r="I48" s="170"/>
      <c r="J48" s="91">
        <v>0.05</v>
      </c>
      <c r="K48" s="92">
        <f>(J48*G6)/3</f>
        <v>0.33333333333333331</v>
      </c>
      <c r="L48" s="92">
        <f>IF(F48='Classification of eval reports'!B16,('Review template 30 June'!K48*3),IF(F48='Classification of eval reports'!C16,('Review template 30 June'!K48*2), IF(F48='Classification of eval reports'!D16,(K48), IF(F48='Classification of eval reports'!E16,0))))</f>
        <v>1</v>
      </c>
    </row>
    <row r="49" spans="1:14" ht="16" customHeight="1" thickBot="1" x14ac:dyDescent="0.3">
      <c r="A49" s="188" t="s">
        <v>102</v>
      </c>
      <c r="B49" s="174"/>
      <c r="C49" s="174"/>
      <c r="D49" s="174"/>
      <c r="E49" s="174"/>
      <c r="F49" s="174" t="s">
        <v>58</v>
      </c>
      <c r="G49" s="174"/>
      <c r="H49" s="175" t="str">
        <f>IF(F50&gt;'Classification of eval reports'!B19,'Classification of eval reports'!$B$18,IF('Review template 30 June'!F50&gt;'Classification of eval reports'!C19,'Classification of eval reports'!$C$18,IF('Review template 30 June'!F50&gt;'Classification of eval reports'!D19,'Classification of eval reports'!$D$18,'Classification of eval reports'!$E$18)))</f>
        <v>Very Good</v>
      </c>
      <c r="I49" s="176"/>
    </row>
    <row r="50" spans="1:14" ht="23.5" customHeight="1" thickBot="1" x14ac:dyDescent="0.3">
      <c r="A50" s="177" t="s">
        <v>135</v>
      </c>
      <c r="B50" s="178"/>
      <c r="C50" s="178"/>
      <c r="D50" s="178"/>
      <c r="E50" s="178"/>
      <c r="F50" s="190">
        <f>SUM(L51:L54)/G7</f>
        <v>1</v>
      </c>
      <c r="G50" s="190" t="e">
        <f>SUM(#REF!)/(COUNT(#REF!)*3)</f>
        <v>#REF!</v>
      </c>
      <c r="H50" s="180" t="s">
        <v>98</v>
      </c>
      <c r="I50" s="181"/>
      <c r="J50" s="79" t="s">
        <v>120</v>
      </c>
      <c r="K50" s="80" t="s">
        <v>121</v>
      </c>
      <c r="L50" s="80" t="s">
        <v>122</v>
      </c>
    </row>
    <row r="51" spans="1:14" ht="61.5" customHeight="1" thickBot="1" x14ac:dyDescent="0.3">
      <c r="A51" s="162" t="s">
        <v>150</v>
      </c>
      <c r="B51" s="163"/>
      <c r="C51" s="163"/>
      <c r="D51" s="163"/>
      <c r="E51" s="163"/>
      <c r="F51" s="164" t="s">
        <v>56</v>
      </c>
      <c r="G51" s="164"/>
      <c r="H51" s="165" t="s">
        <v>195</v>
      </c>
      <c r="I51" s="166"/>
      <c r="J51" s="83">
        <v>0.3</v>
      </c>
      <c r="K51" s="85">
        <f>(J51*G7)/3</f>
        <v>1.5</v>
      </c>
      <c r="L51" s="85">
        <f>IF(F51='Classification of eval reports'!B16,('Review template 30 June'!K51*3),IF(F51='Classification of eval reports'!C16,('Review template 30 June'!K51*2), IF(F51='Classification of eval reports'!D16,(K51), IF(F51='Classification of eval reports'!E16,0))))</f>
        <v>4.5</v>
      </c>
    </row>
    <row r="52" spans="1:14" ht="64" customHeight="1" thickBot="1" x14ac:dyDescent="0.3">
      <c r="A52" s="162" t="s">
        <v>151</v>
      </c>
      <c r="B52" s="163"/>
      <c r="C52" s="163"/>
      <c r="D52" s="163"/>
      <c r="E52" s="163"/>
      <c r="F52" s="164" t="s">
        <v>56</v>
      </c>
      <c r="G52" s="164"/>
      <c r="H52" s="167"/>
      <c r="I52" s="168"/>
      <c r="J52" s="83">
        <v>0.2</v>
      </c>
      <c r="K52" s="85">
        <f>(J52*G7)/3</f>
        <v>1</v>
      </c>
      <c r="L52" s="85">
        <f>IF(F52='Classification of eval reports'!B16,('Review template 30 June'!K52*3),IF(F52='Classification of eval reports'!C16,('Review template 30 June'!K52*2), IF(F52='Classification of eval reports'!D16,(K52), IF(F52='Classification of eval reports'!E16,0))))</f>
        <v>3</v>
      </c>
    </row>
    <row r="53" spans="1:14" ht="44.15" customHeight="1" thickBot="1" x14ac:dyDescent="0.3">
      <c r="A53" s="162" t="s">
        <v>136</v>
      </c>
      <c r="B53" s="163"/>
      <c r="C53" s="163"/>
      <c r="D53" s="163"/>
      <c r="E53" s="163"/>
      <c r="F53" s="164" t="s">
        <v>56</v>
      </c>
      <c r="G53" s="164"/>
      <c r="H53" s="167"/>
      <c r="I53" s="168"/>
      <c r="J53" s="83">
        <v>0.3</v>
      </c>
      <c r="K53" s="85">
        <f>(J53*G7)/3</f>
        <v>1.5</v>
      </c>
      <c r="L53" s="85">
        <f>IF(F53='Classification of eval reports'!B16,('Review template 30 June'!K53*3),IF(F53='Classification of eval reports'!C16,('Review template 30 June'!K53*2), IF(F53='Classification of eval reports'!D16,(K53), IF(F53='Classification of eval reports'!E16,0))))</f>
        <v>4.5</v>
      </c>
    </row>
    <row r="54" spans="1:14" ht="16.5" customHeight="1" thickBot="1" x14ac:dyDescent="0.3">
      <c r="A54" s="162" t="s">
        <v>152</v>
      </c>
      <c r="B54" s="163"/>
      <c r="C54" s="163"/>
      <c r="D54" s="163"/>
      <c r="E54" s="163"/>
      <c r="F54" s="164" t="s">
        <v>56</v>
      </c>
      <c r="G54" s="164"/>
      <c r="H54" s="169"/>
      <c r="I54" s="170"/>
      <c r="J54" s="83">
        <v>0.2</v>
      </c>
      <c r="K54" s="85">
        <f>(J54*G7)/3</f>
        <v>1</v>
      </c>
      <c r="L54" s="85">
        <f>IF(F54='Classification of eval reports'!B16,('Review template 30 June'!K54*3),IF(F54='Classification of eval reports'!C16,('Review template 30 June'!K54*2), IF(F54='Classification of eval reports'!D16,(K54), IF(F54='Classification of eval reports'!E16,0))))</f>
        <v>3</v>
      </c>
    </row>
    <row r="55" spans="1:14" ht="15.75" customHeight="1" thickBot="1" x14ac:dyDescent="0.3">
      <c r="A55" s="188" t="s">
        <v>101</v>
      </c>
      <c r="B55" s="174"/>
      <c r="C55" s="174"/>
      <c r="D55" s="174"/>
      <c r="E55" s="174"/>
      <c r="F55" s="189" t="s">
        <v>61</v>
      </c>
      <c r="G55" s="189"/>
      <c r="H55" s="160" t="str">
        <f>IF(N57&gt;6.99,"Meets Requirements",IF(N57&gt;3.99,"Approaching Requirements",IF(N57&lt;4,"Missing Requirements")))</f>
        <v>Meets Requirements</v>
      </c>
      <c r="I55" s="161"/>
      <c r="L55" s="82"/>
    </row>
    <row r="56" spans="1:14" ht="37" customHeight="1" thickBot="1" x14ac:dyDescent="0.3">
      <c r="A56" s="177" t="s">
        <v>63</v>
      </c>
      <c r="B56" s="178"/>
      <c r="C56" s="178"/>
      <c r="D56" s="178"/>
      <c r="E56" s="178"/>
      <c r="F56" s="179">
        <f>SUM(L57:L59)/G8</f>
        <v>0.88800000000000012</v>
      </c>
      <c r="G56" s="179"/>
      <c r="H56" s="180" t="s">
        <v>99</v>
      </c>
      <c r="I56" s="181"/>
      <c r="J56" s="88" t="s">
        <v>120</v>
      </c>
      <c r="K56" s="89" t="s">
        <v>121</v>
      </c>
      <c r="L56" s="89" t="s">
        <v>122</v>
      </c>
      <c r="M56" s="89" t="s">
        <v>124</v>
      </c>
      <c r="N56" s="90" t="s">
        <v>125</v>
      </c>
    </row>
    <row r="57" spans="1:14" ht="55.5" customHeight="1" thickBot="1" x14ac:dyDescent="0.3">
      <c r="A57" s="162" t="s">
        <v>153</v>
      </c>
      <c r="B57" s="171"/>
      <c r="C57" s="171"/>
      <c r="D57" s="171"/>
      <c r="E57" s="171"/>
      <c r="F57" s="164" t="s">
        <v>35</v>
      </c>
      <c r="G57" s="164"/>
      <c r="H57" s="182" t="s">
        <v>196</v>
      </c>
      <c r="I57" s="183"/>
      <c r="J57" s="91">
        <v>0.33300000000000002</v>
      </c>
      <c r="K57" s="92">
        <f>(J57*G8)/3</f>
        <v>1.1100000000000001</v>
      </c>
      <c r="L57" s="93">
        <f>IF(F57='Classification of eval reports'!B17,('Review template 30 June'!K57*3),IF(F57='Classification of eval reports'!C17,('Review template 30 June'!K57*2), IF(F57='Classification of eval reports'!D17,(K57), IF(F57='Classification of eval reports'!E17,0))))</f>
        <v>3.33</v>
      </c>
      <c r="M57" s="74">
        <f>IF(F57='Classification of eval reports'!$B$17,3,IF(F57='Classification of eval reports'!$C$17,2,IF(F57='Classification of eval reports'!$D$17,1,IF(F57='Classification of eval reports'!$E$17,0,"Select an option"))))</f>
        <v>3</v>
      </c>
      <c r="N57" s="94">
        <f>SUM(M57:M59)</f>
        <v>8</v>
      </c>
    </row>
    <row r="58" spans="1:14" ht="71.150000000000006" customHeight="1" thickBot="1" x14ac:dyDescent="0.3">
      <c r="A58" s="162" t="s">
        <v>154</v>
      </c>
      <c r="B58" s="163"/>
      <c r="C58" s="163"/>
      <c r="D58" s="163"/>
      <c r="E58" s="163"/>
      <c r="F58" s="164" t="s">
        <v>35</v>
      </c>
      <c r="G58" s="164"/>
      <c r="H58" s="184"/>
      <c r="I58" s="185"/>
      <c r="J58" s="91">
        <v>0.33300000000000002</v>
      </c>
      <c r="K58" s="92">
        <f>(J58*G8)/3</f>
        <v>1.1100000000000001</v>
      </c>
      <c r="L58" s="93">
        <f>IF(F58='Classification of eval reports'!B17,('Review template 30 June'!K58*3),IF(F58='Classification of eval reports'!C17,('Review template 30 June'!K58*2), IF(F58='Classification of eval reports'!D17,(K58), IF(F58='Classification of eval reports'!E17,0))))</f>
        <v>3.33</v>
      </c>
      <c r="M58" s="74">
        <f>IF(F58='Classification of eval reports'!$B$17,3,IF(F58='Classification of eval reports'!$C$17,2,IF(F58='Classification of eval reports'!$D$17,1,IF(F58='Classification of eval reports'!$E$17,0,"Select an option"))))</f>
        <v>3</v>
      </c>
      <c r="N58" s="73"/>
    </row>
    <row r="59" spans="1:14" ht="43" customHeight="1" thickBot="1" x14ac:dyDescent="0.3">
      <c r="A59" s="162" t="s">
        <v>155</v>
      </c>
      <c r="B59" s="171"/>
      <c r="C59" s="171"/>
      <c r="D59" s="171"/>
      <c r="E59" s="171"/>
      <c r="F59" s="164" t="s">
        <v>36</v>
      </c>
      <c r="G59" s="164"/>
      <c r="H59" s="186"/>
      <c r="I59" s="187"/>
      <c r="J59" s="91">
        <v>0.33300000000000002</v>
      </c>
      <c r="K59" s="92">
        <f>(J59*G8)/3</f>
        <v>1.1100000000000001</v>
      </c>
      <c r="L59" s="93">
        <f>IF(F59='Classification of eval reports'!B17,('Review template 30 June'!K59*3),IF(F59='Classification of eval reports'!C17,('Review template 30 June'!K59*2), IF(F59='Classification of eval reports'!D17,(K59), IF(F59='Classification of eval reports'!E17,0))))</f>
        <v>2.2200000000000002</v>
      </c>
      <c r="M59" s="74">
        <f>IF(F59='Classification of eval reports'!$B$17,3,IF(F59='Classification of eval reports'!$C$17,2,IF(F59='Classification of eval reports'!$D$17,1,IF(F59='Classification of eval reports'!$E$17,0,"Select an option"))))</f>
        <v>2</v>
      </c>
      <c r="N59" s="73"/>
    </row>
    <row r="60" spans="1:14" ht="17.5" customHeight="1" thickBot="1" x14ac:dyDescent="0.3">
      <c r="A60" s="172" t="s">
        <v>130</v>
      </c>
      <c r="B60" s="173"/>
      <c r="C60" s="173"/>
      <c r="D60" s="173"/>
      <c r="E60" s="173"/>
      <c r="F60" s="174" t="s">
        <v>58</v>
      </c>
      <c r="G60" s="174"/>
      <c r="H60" s="175" t="str">
        <f>IF(F61&gt;'Classification of eval reports'!B19,'Classification of eval reports'!B18,IF('Review template 30 June'!F61&gt;'Classification of eval reports'!C19,'Classification of eval reports'!$C$18,IF('Review template 30 June'!F61&gt;'Classification of eval reports'!D19,'Classification of eval reports'!$D$18,'Classification of eval reports'!$E$18)))</f>
        <v>Good</v>
      </c>
      <c r="I60" s="176"/>
    </row>
    <row r="61" spans="1:14" ht="24.75" customHeight="1" thickBot="1" x14ac:dyDescent="0.3">
      <c r="A61" s="177" t="s">
        <v>131</v>
      </c>
      <c r="B61" s="178"/>
      <c r="C61" s="178"/>
      <c r="D61" s="178"/>
      <c r="E61" s="178"/>
      <c r="F61" s="179">
        <f>SUM(L62:L65)/G9</f>
        <v>0.7</v>
      </c>
      <c r="G61" s="179" t="e">
        <f>SUM(#REF!)/(COUNT(#REF!)*3)</f>
        <v>#REF!</v>
      </c>
      <c r="H61" s="180" t="s">
        <v>100</v>
      </c>
      <c r="I61" s="181"/>
      <c r="J61" s="79" t="s">
        <v>120</v>
      </c>
      <c r="K61" s="80" t="s">
        <v>121</v>
      </c>
      <c r="L61" s="80" t="s">
        <v>122</v>
      </c>
    </row>
    <row r="62" spans="1:14" ht="104.15" customHeight="1" thickBot="1" x14ac:dyDescent="0.3">
      <c r="A62" s="162" t="s">
        <v>176</v>
      </c>
      <c r="B62" s="163"/>
      <c r="C62" s="163"/>
      <c r="D62" s="163"/>
      <c r="E62" s="163"/>
      <c r="F62" s="164" t="s">
        <v>56</v>
      </c>
      <c r="G62" s="164"/>
      <c r="H62" s="165" t="s">
        <v>199</v>
      </c>
      <c r="I62" s="166"/>
      <c r="J62" s="91">
        <v>0.4</v>
      </c>
      <c r="K62" s="92">
        <f>(J62*G9)/3</f>
        <v>1.3333333333333333</v>
      </c>
      <c r="L62" s="92">
        <f>IF(F62='Classification of eval reports'!B16,('Review template 30 June'!K62*3),IF(F62='Classification of eval reports'!C16,('Review template 30 June'!K62*2), IF(F62='Classification of eval reports'!D16,(K62), IF(F62='Classification of eval reports'!E16,0))))</f>
        <v>4</v>
      </c>
    </row>
    <row r="63" spans="1:14" ht="51" customHeight="1" thickBot="1" x14ac:dyDescent="0.3">
      <c r="A63" s="162" t="s">
        <v>156</v>
      </c>
      <c r="B63" s="171"/>
      <c r="C63" s="171"/>
      <c r="D63" s="171"/>
      <c r="E63" s="171"/>
      <c r="F63" s="164" t="s">
        <v>53</v>
      </c>
      <c r="G63" s="164"/>
      <c r="H63" s="167"/>
      <c r="I63" s="168"/>
      <c r="J63" s="91">
        <v>0.1</v>
      </c>
      <c r="K63" s="92">
        <f>(J63*G9)/3</f>
        <v>0.33333333333333331</v>
      </c>
      <c r="L63" s="92">
        <f>IF(F63='Classification of eval reports'!B16,('Review template 30 June'!K63*3),IF(F63='Classification of eval reports'!C16,('Review template 30 June'!K63*2), IF(F63='Classification of eval reports'!D16,(K63), IF(F63='Classification of eval reports'!E16,0))))</f>
        <v>0.66666666666666663</v>
      </c>
    </row>
    <row r="64" spans="1:14" ht="58.5" customHeight="1" thickBot="1" x14ac:dyDescent="0.3">
      <c r="A64" s="162" t="s">
        <v>179</v>
      </c>
      <c r="B64" s="171"/>
      <c r="C64" s="171"/>
      <c r="D64" s="171"/>
      <c r="E64" s="171"/>
      <c r="F64" s="164" t="s">
        <v>54</v>
      </c>
      <c r="G64" s="164"/>
      <c r="H64" s="167"/>
      <c r="I64" s="168"/>
      <c r="J64" s="91">
        <v>0.4</v>
      </c>
      <c r="K64" s="92">
        <f>(J64*G9)/3</f>
        <v>1.3333333333333333</v>
      </c>
      <c r="L64" s="92">
        <f>IF(F64='Classification of eval reports'!B16,('Review template 30 June'!K64*3),IF(F64='Classification of eval reports'!C16,('Review template 30 June'!K64*2), IF(F64='Classification of eval reports'!D16,(K64), IF(F64='Classification of eval reports'!E16,0))))</f>
        <v>1.3333333333333333</v>
      </c>
    </row>
    <row r="65" spans="1:13" ht="85.5" customHeight="1" thickBot="1" x14ac:dyDescent="0.3">
      <c r="A65" s="162" t="s">
        <v>177</v>
      </c>
      <c r="B65" s="171"/>
      <c r="C65" s="171"/>
      <c r="D65" s="171"/>
      <c r="E65" s="171"/>
      <c r="F65" s="164" t="s">
        <v>56</v>
      </c>
      <c r="G65" s="164"/>
      <c r="H65" s="169"/>
      <c r="I65" s="170"/>
      <c r="J65" s="91">
        <v>0.1</v>
      </c>
      <c r="K65" s="92">
        <f>(J65*G9)/3</f>
        <v>0.33333333333333331</v>
      </c>
      <c r="L65" s="92">
        <f>IF(F65='Classification of eval reports'!B16,('Review template 30 June'!K65*3),IF(F65='Classification of eval reports'!C16,('Review template 30 June'!K65*2), IF(F65='Classification of eval reports'!D16,(K65), IF(F65='Classification of eval reports'!E16,0))))</f>
        <v>1</v>
      </c>
    </row>
    <row r="66" spans="1:13" ht="17.25" customHeight="1" thickBot="1" x14ac:dyDescent="0.3">
      <c r="A66" s="144" t="s">
        <v>9</v>
      </c>
      <c r="B66" s="145"/>
      <c r="C66" s="145"/>
      <c r="D66" s="145"/>
      <c r="E66" s="145"/>
      <c r="F66" s="145"/>
      <c r="G66" s="145"/>
      <c r="H66" s="145"/>
      <c r="I66" s="146"/>
    </row>
    <row r="67" spans="1:13" ht="47.5" customHeight="1" thickBot="1" x14ac:dyDescent="0.3">
      <c r="A67" s="147" t="s">
        <v>157</v>
      </c>
      <c r="B67" s="148"/>
      <c r="C67" s="148"/>
      <c r="D67" s="148"/>
      <c r="E67" s="148"/>
      <c r="F67" s="149" t="s">
        <v>198</v>
      </c>
      <c r="G67" s="149"/>
      <c r="H67" s="149"/>
      <c r="I67" s="150"/>
    </row>
    <row r="68" spans="1:13" ht="69" customHeight="1" thickBot="1" x14ac:dyDescent="0.3">
      <c r="A68" s="151" t="s">
        <v>181</v>
      </c>
      <c r="B68" s="152"/>
      <c r="C68" s="152"/>
      <c r="D68" s="152"/>
      <c r="E68" s="152"/>
      <c r="F68" s="153" t="s">
        <v>182</v>
      </c>
      <c r="G68" s="154"/>
      <c r="H68" s="157" t="s">
        <v>137</v>
      </c>
      <c r="I68" s="158"/>
    </row>
    <row r="69" spans="1:13" ht="34" customHeight="1" thickBot="1" x14ac:dyDescent="0.3">
      <c r="A69" s="159" t="s">
        <v>164</v>
      </c>
      <c r="B69" s="141"/>
      <c r="C69" s="141"/>
      <c r="D69" s="141"/>
      <c r="E69" s="141"/>
      <c r="F69" s="155"/>
      <c r="G69" s="156"/>
      <c r="H69" s="160" t="str">
        <f>IF(M70&gt;3,'Classification of eval reports'!D22,IF(M70&gt;0.8,'Classification of eval reports'!C22,IF(M70&lt;0.8,"")))</f>
        <v>Sufficient</v>
      </c>
      <c r="I69" s="161"/>
      <c r="M69" s="55" t="s">
        <v>171</v>
      </c>
    </row>
    <row r="70" spans="1:13" ht="36" customHeight="1" thickBot="1" x14ac:dyDescent="0.3">
      <c r="A70" s="131" t="s">
        <v>165</v>
      </c>
      <c r="B70" s="132"/>
      <c r="C70" s="132"/>
      <c r="D70" s="132"/>
      <c r="E70" s="132"/>
      <c r="F70" s="133" t="s">
        <v>7</v>
      </c>
      <c r="G70" s="134"/>
      <c r="H70" s="135" t="s">
        <v>197</v>
      </c>
      <c r="I70" s="136"/>
      <c r="J70" s="79">
        <v>0.33300000000000002</v>
      </c>
      <c r="K70" s="81">
        <f>(D$10*J70)/2</f>
        <v>0.83250000000000002</v>
      </c>
      <c r="L70" s="92">
        <f>IF(F70='Classification of eval reports'!B$21,('Review template 30 June'!K70*2),IF(F70='Classification of eval reports'!C$21,('Review template 30 June'!K70*1),IF(F70='Classification of eval reports'!D$21,0)))</f>
        <v>1.665</v>
      </c>
      <c r="M70" s="118">
        <f>SUM(L70:L72)</f>
        <v>4.9950000000000001</v>
      </c>
    </row>
    <row r="71" spans="1:13" ht="32.15" customHeight="1" thickBot="1" x14ac:dyDescent="0.3">
      <c r="A71" s="131" t="s">
        <v>166</v>
      </c>
      <c r="B71" s="141"/>
      <c r="C71" s="141"/>
      <c r="D71" s="141"/>
      <c r="E71" s="141"/>
      <c r="F71" s="133" t="s">
        <v>7</v>
      </c>
      <c r="G71" s="134"/>
      <c r="H71" s="137"/>
      <c r="I71" s="138"/>
      <c r="J71" s="79">
        <v>0.33300000000000002</v>
      </c>
      <c r="K71" s="81">
        <f t="shared" ref="K71:K72" si="0">(D$10*J71)/2</f>
        <v>0.83250000000000002</v>
      </c>
      <c r="L71" s="92">
        <f>IF(F71='Classification of eval reports'!B$21,('Review template 30 June'!K71*2),IF(F71='Classification of eval reports'!C$21,('Review template 30 June'!K71*1),IF(F71='Classification of eval reports'!D$21,0)))</f>
        <v>1.665</v>
      </c>
    </row>
    <row r="72" spans="1:13" ht="38.15" customHeight="1" thickBot="1" x14ac:dyDescent="0.3">
      <c r="A72" s="142" t="s">
        <v>167</v>
      </c>
      <c r="B72" s="143"/>
      <c r="C72" s="143"/>
      <c r="D72" s="143"/>
      <c r="E72" s="143"/>
      <c r="F72" s="133" t="s">
        <v>7</v>
      </c>
      <c r="G72" s="134"/>
      <c r="H72" s="139"/>
      <c r="I72" s="140"/>
      <c r="J72" s="79">
        <v>0.33300000000000002</v>
      </c>
      <c r="K72" s="81">
        <f t="shared" si="0"/>
        <v>0.83250000000000002</v>
      </c>
      <c r="L72" s="92">
        <f>IF(F72='Classification of eval reports'!B$21,('Review template 30 June'!K72*2),IF(F72='Classification of eval reports'!C$21,('Review template 30 June'!K72*1),IF(F72='Classification of eval reports'!D$21,0)))</f>
        <v>1.665</v>
      </c>
    </row>
    <row r="73" spans="1:13" ht="40.5" customHeight="1" x14ac:dyDescent="0.25">
      <c r="A73" s="97"/>
      <c r="B73" s="97"/>
      <c r="C73" s="97"/>
      <c r="D73" s="97"/>
      <c r="E73" s="97"/>
      <c r="F73" s="98"/>
      <c r="G73" s="98"/>
      <c r="H73" s="97"/>
      <c r="I73" s="97"/>
    </row>
    <row r="74" spans="1:13" ht="23.25" customHeight="1" thickBot="1" x14ac:dyDescent="0.3">
      <c r="A74" s="120" t="s">
        <v>60</v>
      </c>
      <c r="B74" s="121"/>
      <c r="C74" s="121"/>
      <c r="D74" s="121"/>
      <c r="E74" s="121"/>
      <c r="F74" s="121"/>
      <c r="G74" s="121"/>
      <c r="H74" s="121"/>
      <c r="I74" s="122"/>
    </row>
    <row r="75" spans="1:13" ht="32.5" customHeight="1" thickTop="1" thickBot="1" x14ac:dyDescent="0.3">
      <c r="A75" s="123" t="s">
        <v>104</v>
      </c>
      <c r="B75" s="124"/>
      <c r="C75" s="124"/>
      <c r="D75" s="124"/>
      <c r="E75" s="124"/>
      <c r="F75" s="125" t="s">
        <v>123</v>
      </c>
      <c r="G75" s="126"/>
      <c r="H75" s="51" t="s">
        <v>103</v>
      </c>
      <c r="I75" s="52" t="s">
        <v>90</v>
      </c>
    </row>
    <row r="76" spans="1:13" ht="53.25" customHeight="1" thickBot="1" x14ac:dyDescent="0.3">
      <c r="A76" s="127" t="s">
        <v>57</v>
      </c>
      <c r="B76" s="128"/>
      <c r="C76" s="128"/>
      <c r="D76" s="128"/>
      <c r="E76" s="128"/>
      <c r="F76" s="129">
        <f>SUM(L62:L65,L57:L59,L51:L54,L45:L48,L39:L42,L32:L36,L28:L29,L22:L25, L70:L72)</f>
        <v>91.875000000000028</v>
      </c>
      <c r="G76" s="130"/>
      <c r="H76" s="86" t="str">
        <f>IF(F76&gt;'Classification of eval reports'!B20,'Classification of eval reports'!B18,IF('Review template 30 June'!F76&gt;'Classification of eval reports'!C20,'Classification of eval reports'!C18,IF('Review template 30 June'!F76&gt;'Classification of eval reports'!D20,'Classification of eval reports'!D18,'Classification of eval reports'!E18)))</f>
        <v>Very Good</v>
      </c>
      <c r="I76" s="87" t="s">
        <v>200</v>
      </c>
    </row>
    <row r="77" spans="1:13" ht="12" thickTop="1" x14ac:dyDescent="0.25"/>
  </sheetData>
  <sheetProtection algorithmName="SHA-512" hashValue="osG4EmLXpDRngT8cO3b3ipOzHdzpYO3ndz9D3sqxYLqI8BPAAWcKfLGBaBjGGxPTWbxM+QKXuq9Bz8Ijy1K6Jw==" saltValue="BfXdnaoA5ieYlpwY2p1pdg==" spinCount="100000" sheet="1" selectLockedCells="1"/>
  <dataConsolidate/>
  <mergeCells count="156">
    <mergeCell ref="A6:B10"/>
    <mergeCell ref="E6:F6"/>
    <mergeCell ref="E7:F7"/>
    <mergeCell ref="E8:F8"/>
    <mergeCell ref="E9:F9"/>
    <mergeCell ref="A11:I11"/>
    <mergeCell ref="A2:I2"/>
    <mergeCell ref="A4:B4"/>
    <mergeCell ref="F4:G4"/>
    <mergeCell ref="H4:I5"/>
    <mergeCell ref="A5:B5"/>
    <mergeCell ref="F5:G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22:E22"/>
    <mergeCell ref="F22:G22"/>
    <mergeCell ref="H22:I25"/>
    <mergeCell ref="A23:E23"/>
    <mergeCell ref="F23:G23"/>
    <mergeCell ref="A24:E24"/>
    <mergeCell ref="F24:G24"/>
    <mergeCell ref="A25:E25"/>
    <mergeCell ref="F25:G25"/>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60:E60"/>
    <mergeCell ref="F60:G60"/>
    <mergeCell ref="H60:I60"/>
    <mergeCell ref="A61:E61"/>
    <mergeCell ref="F61:G61"/>
    <mergeCell ref="H61:I61"/>
    <mergeCell ref="A57:E57"/>
    <mergeCell ref="F57:G57"/>
    <mergeCell ref="H57:I59"/>
    <mergeCell ref="A58:E58"/>
    <mergeCell ref="F58:G58"/>
    <mergeCell ref="A59:E59"/>
    <mergeCell ref="F59:G59"/>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74:I74"/>
    <mergeCell ref="A75:E75"/>
    <mergeCell ref="F75:G75"/>
    <mergeCell ref="A76:E76"/>
    <mergeCell ref="F76:G76"/>
    <mergeCell ref="A70:E70"/>
    <mergeCell ref="F70:G70"/>
    <mergeCell ref="H70:I72"/>
    <mergeCell ref="A71:E71"/>
    <mergeCell ref="F71:G71"/>
    <mergeCell ref="A72:E72"/>
    <mergeCell ref="F72:G72"/>
  </mergeCells>
  <conditionalFormatting sqref="A68 A69:E72 A73:F73">
    <cfRule type="beginsWith" dxfId="180" priority="202" operator="beginsWith" text="Good">
      <formula>LEFT(A68,LEN("Good"))="Good"</formula>
    </cfRule>
    <cfRule type="beginsWith" dxfId="179" priority="201" operator="beginsWith" text="Part">
      <formula>LEFT(A68,LEN("Part"))="Part"</formula>
    </cfRule>
    <cfRule type="beginsWith" dxfId="178" priority="200" operator="beginsWith" text="Satisfactory">
      <formula>LEFT(A68,LEN("Satisfactory"))="Satisfactory"</formula>
    </cfRule>
    <cfRule type="beginsWith" dxfId="177" priority="199" operator="beginsWith" text="Not">
      <formula>LEFT(A68,LEN("Not"))="Not"</formula>
    </cfRule>
    <cfRule type="beginsWith" dxfId="176" priority="198" operator="beginsWith" text="Unsat">
      <formula>LEFT(A68,LEN("Unsat"))="Unsat"</formula>
    </cfRule>
    <cfRule type="beginsWith" dxfId="175" priority="203" operator="beginsWith" text="Satisfactorily">
      <formula>LEFT(A68,LEN("Satisfactorily"))="Satisfactorily"</formula>
    </cfRule>
    <cfRule type="beginsWith" dxfId="174" priority="204" operator="beginsWith" text="Mostly">
      <formula>LEFT(A68,LEN("Mostly"))="Mostly"</formula>
    </cfRule>
    <cfRule type="beginsWith" dxfId="173" priority="205" operator="beginsWith" text="Very">
      <formula>LEFT(A68,LEN("Very"))="Very"</formula>
    </cfRule>
    <cfRule type="beginsWith" dxfId="172" priority="206" operator="beginsWith" text="Fully">
      <formula>LEFT(A68,LEN("Fully"))="Fully"</formula>
    </cfRule>
  </conditionalFormatting>
  <conditionalFormatting sqref="A56:F59">
    <cfRule type="beginsWith" dxfId="171" priority="378" operator="beginsWith" text="Satisfactorily">
      <formula>LEFT(A56,LEN("Satisfactorily"))="Satisfactorily"</formula>
    </cfRule>
    <cfRule type="beginsWith" dxfId="170" priority="373" operator="beginsWith" text="Unsat">
      <formula>LEFT(A56,LEN("Unsat"))="Unsat"</formula>
    </cfRule>
    <cfRule type="beginsWith" dxfId="169" priority="374" operator="beginsWith" text="Not">
      <formula>LEFT(A56,LEN("Not"))="Not"</formula>
    </cfRule>
    <cfRule type="beginsWith" dxfId="168" priority="375" operator="beginsWith" text="Satisfactory">
      <formula>LEFT(A56,LEN("Satisfactory"))="Satisfactory"</formula>
    </cfRule>
    <cfRule type="beginsWith" dxfId="167" priority="377" operator="beginsWith" text="Good">
      <formula>LEFT(A56,LEN("Good"))="Good"</formula>
    </cfRule>
    <cfRule type="beginsWith" dxfId="166" priority="376" operator="beginsWith" text="Part">
      <formula>LEFT(A56,LEN("Part"))="Part"</formula>
    </cfRule>
    <cfRule type="beginsWith" dxfId="165" priority="381" operator="beginsWith" text="Fully">
      <formula>LEFT(A56,LEN("Fully"))="Fully"</formula>
    </cfRule>
    <cfRule type="beginsWith" dxfId="164" priority="380" operator="beginsWith" text="Very">
      <formula>LEFT(A56,LEN("Very"))="Very"</formula>
    </cfRule>
    <cfRule type="beginsWith" dxfId="163" priority="379" operator="beginsWith" text="Mostly">
      <formula>LEFT(A56,LEN("Mostly"))="Mostly"</formula>
    </cfRule>
  </conditionalFormatting>
  <conditionalFormatting sqref="A1:XFD3 C4:F4 H4 J4:XFD5 A4:A6 C5:D5 F5:G5 C6:XFD10 A11:XFD11 C12 A12:A13 D13 H13:XFD14 A14:E14 A15:C15 E15 H15 J15:XFD15 A16 D16:XFD16 D17:G18 J17:XFD1048576 A19:I19 A20 F20:F21 H20:H21 A21:E21 A22:F25 A26 A27:E29 A30 A31:E33 A34 A35:E36 A37 A38:E42 A43 A44:E48 A49 A50:E54 A55 H55 A60 A61:E65 A66:I67 H73:I73 A74:I74 A75:F76 H76 A77:I1048576">
    <cfRule type="beginsWith" dxfId="162" priority="484" operator="beginsWith" text="Part">
      <formula>LEFT(A1,LEN("Part"))="Part"</formula>
    </cfRule>
    <cfRule type="beginsWith" dxfId="161" priority="488" operator="beginsWith" text="Very">
      <formula>LEFT(A1,LEN("Very"))="Very"</formula>
    </cfRule>
    <cfRule type="beginsWith" dxfId="160" priority="487" operator="beginsWith" text="Mostly">
      <formula>LEFT(A1,LEN("Mostly"))="Mostly"</formula>
    </cfRule>
    <cfRule type="beginsWith" dxfId="159" priority="486" operator="beginsWith" text="Satisfactorily">
      <formula>LEFT(A1,LEN("Satisfactorily"))="Satisfactorily"</formula>
    </cfRule>
    <cfRule type="beginsWith" dxfId="158" priority="485" operator="beginsWith" text="Good">
      <formula>LEFT(A1,LEN("Good"))="Good"</formula>
    </cfRule>
    <cfRule type="beginsWith" dxfId="157" priority="483" operator="beginsWith" text="Satisfactory">
      <formula>LEFT(A1,LEN("Satisfactory"))="Satisfactory"</formula>
    </cfRule>
    <cfRule type="beginsWith" dxfId="156" priority="489" operator="beginsWith" text="Fully">
      <formula>LEFT(A1,LEN("Fully"))="Fully"</formula>
    </cfRule>
  </conditionalFormatting>
  <conditionalFormatting sqref="F26:F55">
    <cfRule type="beginsWith" dxfId="155" priority="106" operator="beginsWith" text="Very">
      <formula>LEFT(F26,LEN("Very"))="Very"</formula>
    </cfRule>
    <cfRule type="beginsWith" dxfId="154" priority="102" operator="beginsWith" text="Part">
      <formula>LEFT(F26,LEN("Part"))="Part"</formula>
    </cfRule>
    <cfRule type="beginsWith" dxfId="153" priority="107" operator="beginsWith" text="Fully">
      <formula>LEFT(F26,LEN("Fully"))="Fully"</formula>
    </cfRule>
    <cfRule type="beginsWith" dxfId="152" priority="105" operator="beginsWith" text="Mostly">
      <formula>LEFT(F26,LEN("Mostly"))="Mostly"</formula>
    </cfRule>
    <cfRule type="beginsWith" dxfId="151" priority="104" operator="beginsWith" text="Satisfactorily">
      <formula>LEFT(F26,LEN("Satisfactorily"))="Satisfactorily"</formula>
    </cfRule>
    <cfRule type="beginsWith" dxfId="150" priority="103" operator="beginsWith" text="Good">
      <formula>LEFT(F26,LEN("Good"))="Good"</formula>
    </cfRule>
    <cfRule type="beginsWith" dxfId="149" priority="99" operator="beginsWith" text="Unsat">
      <formula>LEFT(F26,LEN("Unsat"))="Unsat"</formula>
    </cfRule>
    <cfRule type="beginsWith" dxfId="148" priority="100" operator="beginsWith" text="Not">
      <formula>LEFT(F26,LEN("Not"))="Not"</formula>
    </cfRule>
    <cfRule type="beginsWith" dxfId="147" priority="101" operator="beginsWith" text="Satisfactory">
      <formula>LEFT(F26,LEN("Satisfactory"))="Satisfactory"</formula>
    </cfRule>
  </conditionalFormatting>
  <conditionalFormatting sqref="F60:F65">
    <cfRule type="beginsWith" dxfId="146" priority="137" operator="beginsWith" text="Satisfactory">
      <formula>LEFT(F60,LEN("Satisfactory"))="Satisfactory"</formula>
    </cfRule>
    <cfRule type="beginsWith" dxfId="145" priority="136" operator="beginsWith" text="Not">
      <formula>LEFT(F60,LEN("Not"))="Not"</formula>
    </cfRule>
    <cfRule type="beginsWith" dxfId="144" priority="135" operator="beginsWith" text="Unsat">
      <formula>LEFT(F60,LEN("Unsat"))="Unsat"</formula>
    </cfRule>
    <cfRule type="beginsWith" dxfId="143" priority="143" operator="beginsWith" text="Fully">
      <formula>LEFT(F60,LEN("Fully"))="Fully"</formula>
    </cfRule>
    <cfRule type="beginsWith" dxfId="142" priority="142" operator="beginsWith" text="Very">
      <formula>LEFT(F60,LEN("Very"))="Very"</formula>
    </cfRule>
    <cfRule type="beginsWith" dxfId="141" priority="140" operator="beginsWith" text="Satisfactorily">
      <formula>LEFT(F60,LEN("Satisfactorily"))="Satisfactorily"</formula>
    </cfRule>
    <cfRule type="beginsWith" dxfId="140" priority="141" operator="beginsWith" text="Mostly">
      <formula>LEFT(F60,LEN("Mostly"))="Mostly"</formula>
    </cfRule>
    <cfRule type="beginsWith" dxfId="139" priority="139" operator="beginsWith" text="Good">
      <formula>LEFT(F60,LEN("Good"))="Good"</formula>
    </cfRule>
    <cfRule type="beginsWith" dxfId="138" priority="138" operator="beginsWith" text="Part">
      <formula>LEFT(F60,LEN("Part"))="Part"</formula>
    </cfRule>
  </conditionalFormatting>
  <conditionalFormatting sqref="F68">
    <cfRule type="beginsWith" dxfId="137" priority="196" operator="beginsWith" text="Very">
      <formula>LEFT(F68,LEN("Very"))="Very"</formula>
    </cfRule>
    <cfRule type="beginsWith" dxfId="136" priority="189" operator="beginsWith" text="Unsat">
      <formula>LEFT(F68,LEN("Unsat"))="Unsat"</formula>
    </cfRule>
    <cfRule type="beginsWith" dxfId="135" priority="192" operator="beginsWith" text="Part">
      <formula>LEFT(F68,LEN("Part"))="Part"</formula>
    </cfRule>
    <cfRule type="beginsWith" dxfId="134" priority="191" operator="beginsWith" text="Satisfactory">
      <formula>LEFT(F68,LEN("Satisfactory"))="Satisfactory"</formula>
    </cfRule>
    <cfRule type="beginsWith" dxfId="133" priority="193" operator="beginsWith" text="Good">
      <formula>LEFT(F68,LEN("Good"))="Good"</formula>
    </cfRule>
    <cfRule type="beginsWith" dxfId="132" priority="194" operator="beginsWith" text="Satisfactorily">
      <formula>LEFT(F68,LEN("Satisfactorily"))="Satisfactorily"</formula>
    </cfRule>
    <cfRule type="beginsWith" dxfId="131" priority="195" operator="beginsWith" text="Mostly">
      <formula>LEFT(F68,LEN("Mostly"))="Mostly"</formula>
    </cfRule>
    <cfRule type="beginsWith" dxfId="130" priority="197" operator="beginsWith" text="Fully">
      <formula>LEFT(F68,LEN("Fully"))="Fully"</formula>
    </cfRule>
    <cfRule type="beginsWith" dxfId="129" priority="190" operator="beginsWith" text="Not">
      <formula>LEFT(F68,LEN("Not"))="Not"</formula>
    </cfRule>
  </conditionalFormatting>
  <conditionalFormatting sqref="F70">
    <cfRule type="beginsWith" dxfId="128" priority="19" operator="beginsWith" text="Part">
      <formula>LEFT(F70,LEN("Part"))="Part"</formula>
    </cfRule>
    <cfRule type="beginsWith" dxfId="127" priority="20" operator="beginsWith" text="Good">
      <formula>LEFT(F70,LEN("Good"))="Good"</formula>
    </cfRule>
    <cfRule type="beginsWith" dxfId="126" priority="21" operator="beginsWith" text="Satisfactorily">
      <formula>LEFT(F70,LEN("Satisfactorily"))="Satisfactorily"</formula>
    </cfRule>
    <cfRule type="beginsWith" dxfId="125" priority="22" operator="beginsWith" text="Mostly">
      <formula>LEFT(F70,LEN("Mostly"))="Mostly"</formula>
    </cfRule>
    <cfRule type="beginsWith" dxfId="124" priority="23" operator="beginsWith" text="Very">
      <formula>LEFT(F70,LEN("Very"))="Very"</formula>
    </cfRule>
    <cfRule type="beginsWith" dxfId="123" priority="18" operator="beginsWith" text="Satisfactory">
      <formula>LEFT(F70,LEN("Satisfactory"))="Satisfactory"</formula>
    </cfRule>
    <cfRule type="beginsWith" dxfId="122" priority="24" operator="beginsWith" text="Fully">
      <formula>LEFT(F70,LEN("Fully"))="Fully"</formula>
    </cfRule>
    <cfRule type="beginsWith" dxfId="121" priority="16" operator="beginsWith" text="Unsat">
      <formula>LEFT(F70,LEN("Unsat"))="Unsat"</formula>
    </cfRule>
    <cfRule type="beginsWith" dxfId="120" priority="17" operator="beginsWith" text="Not">
      <formula>LEFT(F70,LEN("Not"))="Not"</formula>
    </cfRule>
  </conditionalFormatting>
  <conditionalFormatting sqref="F71">
    <cfRule type="beginsWith" dxfId="119" priority="5" operator="beginsWith" text="Unsat">
      <formula>LEFT(F71,LEN("Unsat"))="Unsat"</formula>
    </cfRule>
    <cfRule type="beginsWith" dxfId="118" priority="6" operator="beginsWith" text="Not">
      <formula>LEFT(F71,LEN("Not"))="Not"</formula>
    </cfRule>
    <cfRule type="beginsWith" dxfId="117" priority="7" operator="beginsWith" text="Satisfactory">
      <formula>LEFT(F71,LEN("Satisfactory"))="Satisfactory"</formula>
    </cfRule>
    <cfRule type="beginsWith" dxfId="116" priority="8" operator="beginsWith" text="Part">
      <formula>LEFT(F71,LEN("Part"))="Part"</formula>
    </cfRule>
    <cfRule type="beginsWith" dxfId="115" priority="10" operator="beginsWith" text="Satisfactorily">
      <formula>LEFT(F71,LEN("Satisfactorily"))="Satisfactorily"</formula>
    </cfRule>
    <cfRule type="beginsWith" dxfId="114" priority="11" operator="beginsWith" text="Mostly">
      <formula>LEFT(F71,LEN("Mostly"))="Mostly"</formula>
    </cfRule>
    <cfRule type="beginsWith" dxfId="113" priority="12" operator="beginsWith" text="Very">
      <formula>LEFT(F71,LEN("Very"))="Very"</formula>
    </cfRule>
    <cfRule type="beginsWith" dxfId="112" priority="13" operator="beginsWith" text="Fully">
      <formula>LEFT(F71,LEN("Fully"))="Fully"</formula>
    </cfRule>
    <cfRule type="beginsWith" dxfId="111" priority="9" operator="beginsWith" text="Good">
      <formula>LEFT(F71,LEN("Good"))="Good"</formula>
    </cfRule>
  </conditionalFormatting>
  <conditionalFormatting sqref="F72">
    <cfRule type="beginsWith" dxfId="110" priority="176" operator="beginsWith" text="Satisfactorily">
      <formula>LEFT(F72,LEN("Satisfactorily"))="Satisfactorily"</formula>
    </cfRule>
    <cfRule type="beginsWith" dxfId="109" priority="178" operator="beginsWith" text="Very">
      <formula>LEFT(F72,LEN("Very"))="Very"</formula>
    </cfRule>
    <cfRule type="beginsWith" dxfId="108" priority="175" operator="beginsWith" text="Good">
      <formula>LEFT(F72,LEN("Good"))="Good"</formula>
    </cfRule>
    <cfRule type="beginsWith" dxfId="107" priority="177" operator="beginsWith" text="Mostly">
      <formula>LEFT(F72,LEN("Mostly"))="Mostly"</formula>
    </cfRule>
    <cfRule type="beginsWith" dxfId="106" priority="174" operator="beginsWith" text="Part">
      <formula>LEFT(F72,LEN("Part"))="Part"</formula>
    </cfRule>
    <cfRule type="beginsWith" dxfId="105" priority="179" operator="beginsWith" text="Fully">
      <formula>LEFT(F72,LEN("Fully"))="Fully"</formula>
    </cfRule>
    <cfRule type="beginsWith" dxfId="104" priority="173" operator="beginsWith" text="Satisfactory">
      <formula>LEFT(F72,LEN("Satisfactory"))="Satisfactory"</formula>
    </cfRule>
    <cfRule type="beginsWith" dxfId="103" priority="172" operator="beginsWith" text="Not">
      <formula>LEFT(F72,LEN("Not"))="Not"</formula>
    </cfRule>
    <cfRule type="beginsWith" dxfId="102" priority="171" operator="beginsWith" text="Unsat">
      <formula>LEFT(F72,LEN("Unsat"))="Unsat"</formula>
    </cfRule>
  </conditionalFormatting>
  <conditionalFormatting sqref="F70:G70">
    <cfRule type="containsText" dxfId="101" priority="15" operator="containsText" text="Yes ">
      <formula>NOT(ISERROR(SEARCH("Yes ",F70)))</formula>
    </cfRule>
  </conditionalFormatting>
  <conditionalFormatting sqref="F70:G72">
    <cfRule type="containsText" dxfId="100" priority="3" operator="containsText" text="No">
      <formula>NOT(ISERROR(SEARCH("No",F70)))</formula>
    </cfRule>
  </conditionalFormatting>
  <conditionalFormatting sqref="F71:G71">
    <cfRule type="containsText" dxfId="99" priority="4" operator="containsText" text="Yes ">
      <formula>NOT(ISERROR(SEARCH("Yes ",F71)))</formula>
    </cfRule>
  </conditionalFormatting>
  <conditionalFormatting sqref="F72:G72">
    <cfRule type="containsText" dxfId="98" priority="26" operator="containsText" text="Yes ">
      <formula>NOT(ISERROR(SEARCH("Yes ",F72)))</formula>
    </cfRule>
  </conditionalFormatting>
  <conditionalFormatting sqref="H26:H27">
    <cfRule type="beginsWith" dxfId="97" priority="323" operator="beginsWith" text="Good">
      <formula>LEFT(H26,LEN("Good"))="Good"</formula>
    </cfRule>
    <cfRule type="beginsWith" dxfId="96" priority="322" operator="beginsWith" text="Part">
      <formula>LEFT(H26,LEN("Part"))="Part"</formula>
    </cfRule>
    <cfRule type="beginsWith" dxfId="95" priority="326" operator="beginsWith" text="Very">
      <formula>LEFT(H26,LEN("Very"))="Very"</formula>
    </cfRule>
    <cfRule type="beginsWith" dxfId="94" priority="321" operator="beginsWith" text="Satisfactory">
      <formula>LEFT(H26,LEN("Satisfactory"))="Satisfactory"</formula>
    </cfRule>
    <cfRule type="beginsWith" dxfId="93" priority="320" operator="beginsWith" text="Not">
      <formula>LEFT(H26,LEN("Not"))="Not"</formula>
    </cfRule>
    <cfRule type="beginsWith" dxfId="92" priority="319" operator="beginsWith" text="Unsat">
      <formula>LEFT(H26,LEN("Unsat"))="Unsat"</formula>
    </cfRule>
    <cfRule type="beginsWith" dxfId="91" priority="327" operator="beginsWith" text="Fully">
      <formula>LEFT(H26,LEN("Fully"))="Fully"</formula>
    </cfRule>
    <cfRule type="beginsWith" dxfId="90" priority="325" operator="beginsWith" text="Mostly">
      <formula>LEFT(H26,LEN("Mostly"))="Mostly"</formula>
    </cfRule>
    <cfRule type="beginsWith" dxfId="89" priority="324" operator="beginsWith" text="Satisfactorily">
      <formula>LEFT(H26,LEN("Satisfactorily"))="Satisfactorily"</formula>
    </cfRule>
  </conditionalFormatting>
  <conditionalFormatting sqref="H30:H32">
    <cfRule type="beginsWith" dxfId="88" priority="95" operator="beginsWith" text="Satisfactorily">
      <formula>LEFT(H30,LEN("Satisfactorily"))="Satisfactorily"</formula>
    </cfRule>
    <cfRule type="beginsWith" dxfId="87" priority="94" operator="beginsWith" text="Good">
      <formula>LEFT(H30,LEN("Good"))="Good"</formula>
    </cfRule>
    <cfRule type="beginsWith" dxfId="86" priority="90" operator="beginsWith" text="Unsat">
      <formula>LEFT(H30,LEN("Unsat"))="Unsat"</formula>
    </cfRule>
    <cfRule type="beginsWith" dxfId="85" priority="92" operator="beginsWith" text="Satisfactory">
      <formula>LEFT(H30,LEN("Satisfactory"))="Satisfactory"</formula>
    </cfRule>
    <cfRule type="beginsWith" dxfId="84" priority="93" operator="beginsWith" text="Part">
      <formula>LEFT(H30,LEN("Part"))="Part"</formula>
    </cfRule>
    <cfRule type="beginsWith" dxfId="83" priority="91" operator="beginsWith" text="Not">
      <formula>LEFT(H30,LEN("Not"))="Not"</formula>
    </cfRule>
    <cfRule type="beginsWith" dxfId="82" priority="98" operator="beginsWith" text="Fully">
      <formula>LEFT(H30,LEN("Fully"))="Fully"</formula>
    </cfRule>
    <cfRule type="beginsWith" dxfId="81" priority="97" operator="beginsWith" text="Very">
      <formula>LEFT(H30,LEN("Very"))="Very"</formula>
    </cfRule>
    <cfRule type="beginsWith" dxfId="80" priority="96" operator="beginsWith" text="Mostly">
      <formula>LEFT(H30,LEN("Mostly"))="Mostly"</formula>
    </cfRule>
  </conditionalFormatting>
  <conditionalFormatting sqref="H37:H39">
    <cfRule type="beginsWith" dxfId="79" priority="83" operator="beginsWith" text="Satisfactory">
      <formula>LEFT(H37,LEN("Satisfactory"))="Satisfactory"</formula>
    </cfRule>
    <cfRule type="beginsWith" dxfId="78" priority="81" operator="beginsWith" text="Unsat">
      <formula>LEFT(H37,LEN("Unsat"))="Unsat"</formula>
    </cfRule>
    <cfRule type="beginsWith" dxfId="77" priority="87" operator="beginsWith" text="Mostly">
      <formula>LEFT(H37,LEN("Mostly"))="Mostly"</formula>
    </cfRule>
    <cfRule type="beginsWith" dxfId="76" priority="88" operator="beginsWith" text="Very">
      <formula>LEFT(H37,LEN("Very"))="Very"</formula>
    </cfRule>
    <cfRule type="beginsWith" dxfId="75" priority="89" operator="beginsWith" text="Fully">
      <formula>LEFT(H37,LEN("Fully"))="Fully"</formula>
    </cfRule>
    <cfRule type="beginsWith" dxfId="74" priority="84" operator="beginsWith" text="Part">
      <formula>LEFT(H37,LEN("Part"))="Part"</formula>
    </cfRule>
    <cfRule type="beginsWith" dxfId="73" priority="82" operator="beginsWith" text="Not">
      <formula>LEFT(H37,LEN("Not"))="Not"</formula>
    </cfRule>
    <cfRule type="beginsWith" dxfId="72" priority="85" operator="beginsWith" text="Good">
      <formula>LEFT(H37,LEN("Good"))="Good"</formula>
    </cfRule>
    <cfRule type="beginsWith" dxfId="71" priority="86" operator="beginsWith" text="Satisfactorily">
      <formula>LEFT(H37,LEN("Satisfactorily"))="Satisfactorily"</formula>
    </cfRule>
  </conditionalFormatting>
  <conditionalFormatting sqref="H43:H45">
    <cfRule type="beginsWith" dxfId="70" priority="76" operator="beginsWith" text="Good">
      <formula>LEFT(H43,LEN("Good"))="Good"</formula>
    </cfRule>
    <cfRule type="beginsWith" dxfId="69" priority="77" operator="beginsWith" text="Satisfactorily">
      <formula>LEFT(H43,LEN("Satisfactorily"))="Satisfactorily"</formula>
    </cfRule>
    <cfRule type="beginsWith" dxfId="68" priority="80" operator="beginsWith" text="Fully">
      <formula>LEFT(H43,LEN("Fully"))="Fully"</formula>
    </cfRule>
    <cfRule type="beginsWith" dxfId="67" priority="79" operator="beginsWith" text="Very">
      <formula>LEFT(H43,LEN("Very"))="Very"</formula>
    </cfRule>
    <cfRule type="beginsWith" dxfId="66" priority="72" operator="beginsWith" text="Unsat">
      <formula>LEFT(H43,LEN("Unsat"))="Unsat"</formula>
    </cfRule>
    <cfRule type="beginsWith" dxfId="65" priority="73" operator="beginsWith" text="Not">
      <formula>LEFT(H43,LEN("Not"))="Not"</formula>
    </cfRule>
    <cfRule type="beginsWith" dxfId="64" priority="74" operator="beginsWith" text="Satisfactory">
      <formula>LEFT(H43,LEN("Satisfactory"))="Satisfactory"</formula>
    </cfRule>
    <cfRule type="beginsWith" dxfId="63" priority="78" operator="beginsWith" text="Mostly">
      <formula>LEFT(H43,LEN("Mostly"))="Mostly"</formula>
    </cfRule>
    <cfRule type="beginsWith" dxfId="62" priority="75" operator="beginsWith" text="Part">
      <formula>LEFT(H43,LEN("Part"))="Part"</formula>
    </cfRule>
  </conditionalFormatting>
  <conditionalFormatting sqref="H49:H51">
    <cfRule type="beginsWith" dxfId="61" priority="63" operator="beginsWith" text="Unsat">
      <formula>LEFT(H49,LEN("Unsat"))="Unsat"</formula>
    </cfRule>
    <cfRule type="beginsWith" dxfId="60" priority="71" operator="beginsWith" text="Fully">
      <formula>LEFT(H49,LEN("Fully"))="Fully"</formula>
    </cfRule>
    <cfRule type="beginsWith" dxfId="59" priority="65" operator="beginsWith" text="Satisfactory">
      <formula>LEFT(H49,LEN("Satisfactory"))="Satisfactory"</formula>
    </cfRule>
    <cfRule type="beginsWith" dxfId="58" priority="70" operator="beginsWith" text="Very">
      <formula>LEFT(H49,LEN("Very"))="Very"</formula>
    </cfRule>
    <cfRule type="beginsWith" dxfId="57" priority="69" operator="beginsWith" text="Mostly">
      <formula>LEFT(H49,LEN("Mostly"))="Mostly"</formula>
    </cfRule>
    <cfRule type="beginsWith" dxfId="56" priority="68" operator="beginsWith" text="Satisfactorily">
      <formula>LEFT(H49,LEN("Satisfactorily"))="Satisfactorily"</formula>
    </cfRule>
    <cfRule type="beginsWith" dxfId="55" priority="67" operator="beginsWith" text="Good">
      <formula>LEFT(H49,LEN("Good"))="Good"</formula>
    </cfRule>
    <cfRule type="beginsWith" dxfId="54" priority="66" operator="beginsWith" text="Part">
      <formula>LEFT(H49,LEN("Part"))="Part"</formula>
    </cfRule>
    <cfRule type="beginsWith" dxfId="53" priority="64" operator="beginsWith" text="Not">
      <formula>LEFT(H49,LEN("Not"))="Not"</formula>
    </cfRule>
  </conditionalFormatting>
  <conditionalFormatting sqref="H55 A1:XFD3 C4:F4 H4 J4:XFD5 A4:A6 C5:D5 F5:G5 C6:XFD10 A11:XFD11 C12 A12:A13 D13 H13:XFD14 A14:E14 A15:C15 E15 H15 J15:XFD15 A16 D16:XFD16 D17:G18 J17:XFD1048576 A19:I19 A20 F20:F21 H20:H21 A21:E21 A22:F25 A26 A27:E29 A30 A31:E33 A34 A35:E36 A37 A38:E42 A43 A44:E48 A49 A50:E54 A55 A60 A61:E65 A66:I67 H73:I73 A74:I74 A75:F76 H76 A77:I1048576">
    <cfRule type="beginsWith" dxfId="52" priority="481" operator="beginsWith" text="Unsat">
      <formula>LEFT(A1,LEN("Unsat"))="Unsat"</formula>
    </cfRule>
    <cfRule type="beginsWith" dxfId="51" priority="482" operator="beginsWith" text="Not">
      <formula>LEFT(A1,LEN("Not"))="Not"</formula>
    </cfRule>
  </conditionalFormatting>
  <conditionalFormatting sqref="H55">
    <cfRule type="beginsWith" dxfId="50" priority="234" operator="beginsWith" text="Meets">
      <formula>LEFT(H55,LEN("Meets"))="Meets"</formula>
    </cfRule>
    <cfRule type="beginsWith" dxfId="49" priority="235" operator="beginsWith" text="Approaching">
      <formula>LEFT(H55,LEN("Approaching"))="Approaching"</formula>
    </cfRule>
    <cfRule type="beginsWith" dxfId="48" priority="236" operator="beginsWith" text="Missing">
      <formula>LEFT(H55,LEN("Missing"))="Missing"</formula>
    </cfRule>
    <cfRule type="beginsWith" dxfId="47" priority="237" operator="beginsWith" text="Exceeds">
      <formula>LEFT(H55,LEN("Exceeds"))="Exceeds"</formula>
    </cfRule>
  </conditionalFormatting>
  <conditionalFormatting sqref="H56:H57">
    <cfRule type="beginsWith" dxfId="46" priority="62" operator="beginsWith" text="Fully">
      <formula>LEFT(H56,LEN("Fully"))="Fully"</formula>
    </cfRule>
    <cfRule type="beginsWith" dxfId="45" priority="56" operator="beginsWith" text="Satisfactory">
      <formula>LEFT(H56,LEN("Satisfactory"))="Satisfactory"</formula>
    </cfRule>
    <cfRule type="beginsWith" dxfId="44" priority="54" operator="beginsWith" text="Unsat">
      <formula>LEFT(H56,LEN("Unsat"))="Unsat"</formula>
    </cfRule>
    <cfRule type="beginsWith" dxfId="43" priority="55" operator="beginsWith" text="Not">
      <formula>LEFT(H56,LEN("Not"))="Not"</formula>
    </cfRule>
    <cfRule type="beginsWith" dxfId="42" priority="57" operator="beginsWith" text="Part">
      <formula>LEFT(H56,LEN("Part"))="Part"</formula>
    </cfRule>
    <cfRule type="beginsWith" dxfId="41" priority="58" operator="beginsWith" text="Good">
      <formula>LEFT(H56,LEN("Good"))="Good"</formula>
    </cfRule>
    <cfRule type="beginsWith" dxfId="40" priority="59" operator="beginsWith" text="Satisfactorily">
      <formula>LEFT(H56,LEN("Satisfactorily"))="Satisfactorily"</formula>
    </cfRule>
    <cfRule type="beginsWith" dxfId="39" priority="60" operator="beginsWith" text="Mostly">
      <formula>LEFT(H56,LEN("Mostly"))="Mostly"</formula>
    </cfRule>
    <cfRule type="beginsWith" dxfId="38" priority="61" operator="beginsWith" text="Very">
      <formula>LEFT(H56,LEN("Very"))="Very"</formula>
    </cfRule>
  </conditionalFormatting>
  <conditionalFormatting sqref="H60:H62">
    <cfRule type="beginsWith" dxfId="37" priority="48" operator="beginsWith" text="Part">
      <formula>LEFT(H60,LEN("Part"))="Part"</formula>
    </cfRule>
    <cfRule type="beginsWith" dxfId="36" priority="47" operator="beginsWith" text="Satisfactory">
      <formula>LEFT(H60,LEN("Satisfactory"))="Satisfactory"</formula>
    </cfRule>
    <cfRule type="beginsWith" dxfId="35" priority="46" operator="beginsWith" text="Not">
      <formula>LEFT(H60,LEN("Not"))="Not"</formula>
    </cfRule>
    <cfRule type="beginsWith" dxfId="34" priority="45" operator="beginsWith" text="Unsat">
      <formula>LEFT(H60,LEN("Unsat"))="Unsat"</formula>
    </cfRule>
    <cfRule type="beginsWith" dxfId="33" priority="53" operator="beginsWith" text="Fully">
      <formula>LEFT(H60,LEN("Fully"))="Fully"</formula>
    </cfRule>
    <cfRule type="beginsWith" dxfId="32" priority="52" operator="beginsWith" text="Very">
      <formula>LEFT(H60,LEN("Very"))="Very"</formula>
    </cfRule>
    <cfRule type="beginsWith" dxfId="31" priority="51" operator="beginsWith" text="Mostly">
      <formula>LEFT(H60,LEN("Mostly"))="Mostly"</formula>
    </cfRule>
    <cfRule type="beginsWith" dxfId="30" priority="50" operator="beginsWith" text="Satisfactorily">
      <formula>LEFT(H60,LEN("Satisfactorily"))="Satisfactorily"</formula>
    </cfRule>
    <cfRule type="beginsWith" dxfId="29" priority="49" operator="beginsWith" text="Good">
      <formula>LEFT(H60,LEN("Good"))="Good"</formula>
    </cfRule>
  </conditionalFormatting>
  <conditionalFormatting sqref="H68:H70">
    <cfRule type="beginsWith" dxfId="28" priority="35" operator="beginsWith" text="Fully">
      <formula>LEFT(H68,LEN("Fully"))="Fully"</formula>
    </cfRule>
    <cfRule type="beginsWith" dxfId="27" priority="34" operator="beginsWith" text="Very">
      <formula>LEFT(H68,LEN("Very"))="Very"</formula>
    </cfRule>
    <cfRule type="beginsWith" dxfId="26" priority="33" operator="beginsWith" text="Mostly">
      <formula>LEFT(H68,LEN("Mostly"))="Mostly"</formula>
    </cfRule>
    <cfRule type="beginsWith" dxfId="25" priority="32" operator="beginsWith" text="Satisfactorily">
      <formula>LEFT(H68,LEN("Satisfactorily"))="Satisfactorily"</formula>
    </cfRule>
    <cfRule type="beginsWith" dxfId="24" priority="31" operator="beginsWith" text="Good">
      <formula>LEFT(H68,LEN("Good"))="Good"</formula>
    </cfRule>
    <cfRule type="beginsWith" dxfId="23" priority="30" operator="beginsWith" text="Part">
      <formula>LEFT(H68,LEN("Part"))="Part"</formula>
    </cfRule>
    <cfRule type="beginsWith" dxfId="22" priority="29" operator="beginsWith" text="Satisfactory">
      <formula>LEFT(H68,LEN("Satisfactory"))="Satisfactory"</formula>
    </cfRule>
    <cfRule type="beginsWith" dxfId="21" priority="28" operator="beginsWith" text="Not">
      <formula>LEFT(H68,LEN("Not"))="Not"</formula>
    </cfRule>
    <cfRule type="beginsWith" dxfId="20" priority="27" operator="beginsWith" text="Unsat">
      <formula>LEFT(H68,LEN("Unsat"))="Unsat"</formula>
    </cfRule>
  </conditionalFormatting>
  <conditionalFormatting sqref="H69:I69">
    <cfRule type="containsText" dxfId="19" priority="2" operator="containsText" text="missing">
      <formula>NOT(ISERROR(SEARCH("missing",H69)))</formula>
    </cfRule>
    <cfRule type="containsText" dxfId="18" priority="1" operator="containsText" text="sufficient">
      <formula>NOT(ISERROR(SEARCH("sufficient",H69)))</formula>
    </cfRule>
  </conditionalFormatting>
  <conditionalFormatting sqref="I75">
    <cfRule type="beginsWith" dxfId="17" priority="317" operator="beginsWith" text="Very">
      <formula>LEFT(I75,LEN("Very"))="Very"</formula>
    </cfRule>
    <cfRule type="beginsWith" dxfId="16" priority="318" operator="beginsWith" text="Fully">
      <formula>LEFT(I75,LEN("Fully"))="Fully"</formula>
    </cfRule>
    <cfRule type="beginsWith" dxfId="15" priority="310" operator="beginsWith" text="Unsat">
      <formula>LEFT(I75,LEN("Unsat"))="Unsat"</formula>
    </cfRule>
    <cfRule type="beginsWith" dxfId="14" priority="311" operator="beginsWith" text="Not">
      <formula>LEFT(I75,LEN("Not"))="Not"</formula>
    </cfRule>
    <cfRule type="beginsWith" dxfId="13" priority="312" operator="beginsWith" text="Satisfactory">
      <formula>LEFT(I75,LEN("Satisfactory"))="Satisfactory"</formula>
    </cfRule>
    <cfRule type="beginsWith" dxfId="12" priority="313" operator="beginsWith" text="Part">
      <formula>LEFT(I75,LEN("Part"))="Part"</formula>
    </cfRule>
    <cfRule type="beginsWith" dxfId="11" priority="314" operator="beginsWith" text="Good">
      <formula>LEFT(I75,LEN("Good"))="Good"</formula>
    </cfRule>
    <cfRule type="beginsWith" dxfId="10" priority="315" operator="beginsWith" text="Satisfactorily">
      <formula>LEFT(I75,LEN("Satisfactorily"))="Satisfactorily"</formula>
    </cfRule>
    <cfRule type="beginsWith" dxfId="9" priority="316" operator="beginsWith" text="Mostly">
      <formula>LEFT(I75,LEN("Mostly"))="Mostly"</formula>
    </cfRule>
  </conditionalFormatting>
  <conditionalFormatting sqref="I12:XFD12">
    <cfRule type="beginsWith" dxfId="8" priority="329" operator="beginsWith" text="Not">
      <formula>LEFT(I12,LEN("Not"))="Not"</formula>
    </cfRule>
    <cfRule type="beginsWith" dxfId="7" priority="330" operator="beginsWith" text="Satisfactory">
      <formula>LEFT(I12,LEN("Satisfactory"))="Satisfactory"</formula>
    </cfRule>
    <cfRule type="beginsWith" dxfId="6" priority="331" operator="beginsWith" text="Part">
      <formula>LEFT(I12,LEN("Part"))="Part"</formula>
    </cfRule>
    <cfRule type="beginsWith" dxfId="5" priority="333" operator="beginsWith" text="Satisfactorily">
      <formula>LEFT(I12,LEN("Satisfactorily"))="Satisfactorily"</formula>
    </cfRule>
    <cfRule type="beginsWith" dxfId="4" priority="334" operator="beginsWith" text="Mostly">
      <formula>LEFT(I12,LEN("Mostly"))="Mostly"</formula>
    </cfRule>
    <cfRule type="beginsWith" dxfId="3" priority="335" operator="beginsWith" text="Very">
      <formula>LEFT(I12,LEN("Very"))="Very"</formula>
    </cfRule>
    <cfRule type="beginsWith" dxfId="2" priority="336" operator="beginsWith" text="Fully">
      <formula>LEFT(I12,LEN("Fully"))="Fully"</formula>
    </cfRule>
    <cfRule type="beginsWith" dxfId="1" priority="328" operator="beginsWith" text="Unsat">
      <formula>LEFT(I12,LEN("Unsat"))="Unsat"</formula>
    </cfRule>
    <cfRule type="beginsWith" dxfId="0" priority="332" operator="beginsWith" text="Good">
      <formula>LEFT(I12,LEN("Good"))="Good"</formula>
    </cfRule>
  </conditionalFormatting>
  <dataValidations count="3">
    <dataValidation type="list" allowBlank="1" showInputMessage="1" showErrorMessage="1" sqref="I12" xr:uid="{D207B979-FB76-428B-A1DB-72169CE97CD9}">
      <formula1>Geographical</formula1>
    </dataValidation>
    <dataValidation type="list" allowBlank="1" showInputMessage="1" showErrorMessage="1" sqref="F32:G36 F22:G25 F39:G42 F45:G48 F62:G65 F28:G29 F51:G54" xr:uid="{6A59EC64-3078-45B2-984C-E7D5550FCA39}">
      <formula1>SectionCriteria</formula1>
    </dataValidation>
    <dataValidation type="list" allowBlank="1" showInputMessage="1" showErrorMessage="1" sqref="D17:G18 D16:H16" xr:uid="{7D246B36-DF84-41A2-A415-99D46F97AF9E}">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7B7052B9-168B-40E8-850D-F9BA3DB35EE9}">
          <x14:formula1>
            <xm:f>'Classification of eval reports'!$B$5:$I$5</xm:f>
          </x14:formula1>
          <xm:sqref>I13</xm:sqref>
        </x14:dataValidation>
        <x14:dataValidation type="list" allowBlank="1" showInputMessage="1" showErrorMessage="1" xr:uid="{A2DD47D1-D321-411F-8C62-B9F9CB84B7A9}">
          <x14:formula1>
            <xm:f>'Classification of eval reports'!$B$17:$E$17</xm:f>
          </x14:formula1>
          <xm:sqref>F57:F59 F73</xm:sqref>
        </x14:dataValidation>
        <x14:dataValidation type="list" allowBlank="1" showInputMessage="1" showErrorMessage="1" promptTitle="Type of intervention evaluated" xr:uid="{58C347CB-275C-4DEF-8DA6-9805C12ED8A2}">
          <x14:formula1>
            <xm:f>'Classification of eval reports'!$B$8:$G$8</xm:f>
          </x14:formula1>
          <xm:sqref>I14</xm:sqref>
        </x14:dataValidation>
        <x14:dataValidation type="list" allowBlank="1" showInputMessage="1" showErrorMessage="1" xr:uid="{D14DC67B-A4AA-4CD0-B3A7-A0082419B2C4}">
          <x14:formula1>
            <xm:f>'Classification of eval reports'!$B$7:$I$7</xm:f>
          </x14:formula1>
          <xm:sqref>D14:E14</xm:sqref>
        </x14:dataValidation>
        <x14:dataValidation type="list" allowBlank="1" showInputMessage="1" showErrorMessage="1" xr:uid="{811579A1-3E4F-4104-83B1-4067350FD3E9}">
          <x14:formula1>
            <xm:f>'Classification of eval reports'!$B$21:$D$21</xm:f>
          </x14:formula1>
          <xm:sqref>F70:G72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1"/>
  <sheetViews>
    <sheetView zoomScale="70" zoomScaleNormal="70" zoomScalePageLayoutView="90" workbookViewId="0">
      <pane xSplit="1" ySplit="2" topLeftCell="B15" activePane="bottomRight" state="frozen"/>
      <selection pane="topRight" activeCell="B1" sqref="B1"/>
      <selection pane="bottomLeft" activeCell="A3" sqref="A3"/>
      <selection pane="bottomRight" activeCell="C35" sqref="C35"/>
    </sheetView>
  </sheetViews>
  <sheetFormatPr defaultColWidth="9.1796875" defaultRowHeight="12.5" x14ac:dyDescent="0.25"/>
  <cols>
    <col min="1" max="1" width="27.81640625" style="2" customWidth="1"/>
    <col min="2" max="2" width="23.453125" style="2" customWidth="1"/>
    <col min="3" max="3" width="22.453125" style="2" customWidth="1"/>
    <col min="4" max="4" width="23.453125" style="2" customWidth="1"/>
    <col min="5" max="5" width="23" style="2" customWidth="1"/>
    <col min="6" max="6" width="24" style="2" customWidth="1"/>
    <col min="7" max="7" width="22.1796875" style="2" customWidth="1"/>
    <col min="8" max="8" width="24.453125" style="2" customWidth="1"/>
    <col min="9" max="9" width="18.453125" style="2" customWidth="1"/>
    <col min="10" max="16384" width="9.1796875" style="1"/>
  </cols>
  <sheetData>
    <row r="1" spans="1:9" ht="60" customHeight="1" thickBot="1" x14ac:dyDescent="0.3"/>
    <row r="2" spans="1:9" ht="29.25" customHeight="1" thickBot="1" x14ac:dyDescent="0.3">
      <c r="A2" s="3"/>
      <c r="B2" s="266" t="s">
        <v>33</v>
      </c>
      <c r="C2" s="267"/>
      <c r="D2" s="267"/>
      <c r="E2" s="267"/>
      <c r="F2" s="267"/>
      <c r="G2" s="267"/>
      <c r="H2" s="267"/>
      <c r="I2" s="268"/>
    </row>
    <row r="3" spans="1:9" ht="20.25" customHeight="1" x14ac:dyDescent="0.25">
      <c r="A3" s="13" t="s">
        <v>2</v>
      </c>
      <c r="B3" s="16"/>
      <c r="C3" s="17"/>
      <c r="D3" s="17"/>
      <c r="E3" s="17"/>
      <c r="F3" s="17"/>
      <c r="G3" s="17"/>
      <c r="H3" s="17"/>
      <c r="I3" s="17"/>
    </row>
    <row r="4" spans="1:9" ht="28.5" customHeight="1" x14ac:dyDescent="0.25">
      <c r="A4" s="14" t="s">
        <v>3</v>
      </c>
      <c r="B4" s="4"/>
      <c r="C4" s="5"/>
      <c r="D4" s="5"/>
      <c r="E4" s="5"/>
      <c r="F4" s="5"/>
      <c r="G4" s="5"/>
      <c r="H4" s="5"/>
      <c r="I4" s="5"/>
    </row>
    <row r="5" spans="1:9" ht="30" customHeight="1" x14ac:dyDescent="0.25">
      <c r="A5" s="14" t="s">
        <v>4</v>
      </c>
      <c r="B5" s="5">
        <v>2018</v>
      </c>
      <c r="C5" s="5">
        <v>2019</v>
      </c>
      <c r="D5" s="5">
        <v>2020</v>
      </c>
      <c r="E5" s="5">
        <v>2021</v>
      </c>
      <c r="F5" s="5">
        <v>2022</v>
      </c>
      <c r="G5" s="2">
        <v>2023</v>
      </c>
      <c r="H5" s="2">
        <v>2024</v>
      </c>
      <c r="I5" s="2">
        <v>2025</v>
      </c>
    </row>
    <row r="6" spans="1:9" ht="20.25" customHeight="1" x14ac:dyDescent="0.25">
      <c r="A6" s="14" t="s">
        <v>5</v>
      </c>
      <c r="B6" s="4"/>
      <c r="C6" s="5"/>
      <c r="D6" s="5"/>
      <c r="E6" s="5"/>
      <c r="F6" s="5"/>
      <c r="G6" s="5"/>
      <c r="H6" s="5"/>
      <c r="I6" s="5"/>
    </row>
    <row r="7" spans="1:9" ht="28.5" customHeight="1" x14ac:dyDescent="0.25">
      <c r="A7" s="14" t="s">
        <v>6</v>
      </c>
      <c r="B7" s="5" t="s">
        <v>15</v>
      </c>
      <c r="C7" s="5" t="s">
        <v>13</v>
      </c>
      <c r="D7" s="5" t="s">
        <v>14</v>
      </c>
      <c r="E7" s="5" t="s">
        <v>28</v>
      </c>
      <c r="F7" s="4" t="s">
        <v>21</v>
      </c>
      <c r="G7" s="5" t="s">
        <v>29</v>
      </c>
      <c r="H7" s="5" t="s">
        <v>16</v>
      </c>
      <c r="I7" s="5" t="s">
        <v>0</v>
      </c>
    </row>
    <row r="8" spans="1:9" x14ac:dyDescent="0.25">
      <c r="A8" s="14" t="s">
        <v>23</v>
      </c>
      <c r="B8" s="5" t="s">
        <v>80</v>
      </c>
      <c r="C8" s="5" t="s">
        <v>81</v>
      </c>
      <c r="D8" s="5" t="s">
        <v>77</v>
      </c>
      <c r="E8" s="2" t="s">
        <v>78</v>
      </c>
      <c r="F8" s="5" t="s">
        <v>18</v>
      </c>
      <c r="G8" s="5" t="s">
        <v>79</v>
      </c>
      <c r="H8" s="5"/>
      <c r="I8" s="5"/>
    </row>
    <row r="9" spans="1:9" ht="17.25" customHeight="1" x14ac:dyDescent="0.25">
      <c r="A9" s="261" t="s">
        <v>31</v>
      </c>
      <c r="B9" s="263" t="s">
        <v>17</v>
      </c>
      <c r="C9" s="264"/>
      <c r="D9" s="264"/>
      <c r="E9" s="265"/>
      <c r="F9" s="6" t="s">
        <v>18</v>
      </c>
      <c r="G9" s="5"/>
      <c r="H9" s="5"/>
      <c r="I9" s="5"/>
    </row>
    <row r="10" spans="1:9" ht="73.5" customHeight="1" x14ac:dyDescent="0.25">
      <c r="A10" s="262"/>
      <c r="B10" s="5" t="s">
        <v>42</v>
      </c>
      <c r="C10" s="5" t="s">
        <v>43</v>
      </c>
      <c r="D10" s="5" t="s">
        <v>44</v>
      </c>
      <c r="E10" s="5" t="s">
        <v>45</v>
      </c>
      <c r="F10" s="53" t="s">
        <v>105</v>
      </c>
      <c r="G10" s="5"/>
      <c r="H10" s="5"/>
      <c r="I10" s="5"/>
    </row>
    <row r="11" spans="1:9" ht="88.5" customHeight="1" x14ac:dyDescent="0.25">
      <c r="A11" s="14" t="s">
        <v>22</v>
      </c>
      <c r="B11" s="4" t="s">
        <v>41</v>
      </c>
      <c r="C11" s="54" t="s">
        <v>106</v>
      </c>
      <c r="D11" s="5" t="s">
        <v>19</v>
      </c>
      <c r="E11" s="5"/>
      <c r="F11" s="5"/>
      <c r="G11" s="5"/>
      <c r="H11" s="5"/>
      <c r="I11" s="5"/>
    </row>
    <row r="12" spans="1:9" ht="62.5" x14ac:dyDescent="0.25">
      <c r="A12" s="14" t="s">
        <v>32</v>
      </c>
      <c r="B12" s="4" t="s">
        <v>49</v>
      </c>
      <c r="C12" s="5" t="s">
        <v>50</v>
      </c>
      <c r="D12" s="5" t="s">
        <v>51</v>
      </c>
      <c r="E12" s="5"/>
      <c r="F12" s="5"/>
      <c r="G12" s="5"/>
      <c r="H12" s="5"/>
      <c r="I12" s="5"/>
    </row>
    <row r="13" spans="1:9" ht="125" x14ac:dyDescent="0.25">
      <c r="A13" s="14"/>
      <c r="B13" s="4" t="s">
        <v>46</v>
      </c>
      <c r="C13" s="4" t="s">
        <v>47</v>
      </c>
      <c r="D13" s="4" t="s">
        <v>48</v>
      </c>
      <c r="E13" s="4"/>
      <c r="F13" s="4"/>
      <c r="G13" s="4"/>
      <c r="H13" s="4"/>
      <c r="I13" s="5"/>
    </row>
    <row r="14" spans="1:9" ht="160.5" customHeight="1" x14ac:dyDescent="0.25">
      <c r="A14" s="14" t="s">
        <v>20</v>
      </c>
      <c r="B14" s="7" t="s">
        <v>107</v>
      </c>
      <c r="C14" s="7" t="s">
        <v>108</v>
      </c>
      <c r="D14" s="7" t="s">
        <v>109</v>
      </c>
      <c r="E14" s="7" t="s">
        <v>112</v>
      </c>
      <c r="F14" s="7" t="s">
        <v>110</v>
      </c>
      <c r="G14" s="7" t="s">
        <v>111</v>
      </c>
      <c r="H14" s="7"/>
      <c r="I14" s="5"/>
    </row>
    <row r="15" spans="1:9" x14ac:dyDescent="0.25">
      <c r="A15" s="14" t="s">
        <v>8</v>
      </c>
      <c r="B15" s="8" t="s">
        <v>7</v>
      </c>
      <c r="C15" s="9" t="s">
        <v>1</v>
      </c>
      <c r="D15" s="5"/>
      <c r="E15" s="5"/>
      <c r="F15" s="5"/>
      <c r="G15" s="5"/>
      <c r="H15" s="5"/>
      <c r="I15" s="5"/>
    </row>
    <row r="16" spans="1:9" ht="13" thickBot="1" x14ac:dyDescent="0.3">
      <c r="A16" s="18" t="s">
        <v>30</v>
      </c>
      <c r="B16" s="11" t="s">
        <v>56</v>
      </c>
      <c r="C16" s="12" t="s">
        <v>53</v>
      </c>
      <c r="D16" s="15" t="s">
        <v>54</v>
      </c>
      <c r="E16" s="19" t="s">
        <v>55</v>
      </c>
      <c r="F16" s="10"/>
      <c r="G16" s="10"/>
      <c r="H16" s="10"/>
      <c r="I16" s="10"/>
    </row>
    <row r="17" spans="1:8" ht="13" thickBot="1" x14ac:dyDescent="0.3">
      <c r="A17" s="2" t="s">
        <v>34</v>
      </c>
      <c r="B17" s="11" t="s">
        <v>35</v>
      </c>
      <c r="C17" s="12" t="s">
        <v>36</v>
      </c>
      <c r="D17" s="15" t="s">
        <v>37</v>
      </c>
      <c r="E17" s="19" t="s">
        <v>38</v>
      </c>
    </row>
    <row r="18" spans="1:8" x14ac:dyDescent="0.25">
      <c r="A18" s="2" t="s">
        <v>180</v>
      </c>
      <c r="B18" s="69" t="s">
        <v>10</v>
      </c>
      <c r="C18" s="70" t="s">
        <v>11</v>
      </c>
      <c r="D18" s="71" t="s">
        <v>62</v>
      </c>
      <c r="E18" s="72" t="s">
        <v>12</v>
      </c>
    </row>
    <row r="19" spans="1:8" x14ac:dyDescent="0.25">
      <c r="A19" s="2" t="s">
        <v>115</v>
      </c>
      <c r="B19" s="5">
        <v>0.74990000000000001</v>
      </c>
      <c r="C19" s="5">
        <v>0.49990000000000001</v>
      </c>
      <c r="D19" s="5">
        <v>0.24990000000000001</v>
      </c>
      <c r="E19" s="5"/>
    </row>
    <row r="20" spans="1:8" x14ac:dyDescent="0.25">
      <c r="A20" s="2" t="s">
        <v>116</v>
      </c>
      <c r="B20" s="96">
        <v>84.99</v>
      </c>
      <c r="C20" s="96">
        <v>64.989999999999995</v>
      </c>
      <c r="D20" s="96">
        <v>49.99</v>
      </c>
      <c r="E20" s="5"/>
    </row>
    <row r="21" spans="1:8" x14ac:dyDescent="0.25">
      <c r="A21" s="2" t="s">
        <v>183</v>
      </c>
      <c r="B21" s="99" t="s">
        <v>7</v>
      </c>
      <c r="C21" s="100" t="s">
        <v>158</v>
      </c>
      <c r="D21" s="101" t="s">
        <v>1</v>
      </c>
    </row>
    <row r="22" spans="1:8" x14ac:dyDescent="0.25">
      <c r="A22" s="2" t="s">
        <v>184</v>
      </c>
      <c r="B22" s="119" t="s">
        <v>168</v>
      </c>
      <c r="C22" s="119" t="s">
        <v>169</v>
      </c>
      <c r="D22" s="53" t="s">
        <v>170</v>
      </c>
    </row>
    <row r="31" spans="1:8" x14ac:dyDescent="0.25">
      <c r="H31" s="2" t="e">
        <f>IF(F31&gt;'Classification of eval reports'!C19,'Classification of eval reports'!$B$18,IF(#REF!&gt;'Classification of eval reports'!C19,'Classification of eval reports'!$C$18,IF(#REF!&gt;'Classification of eval reports'!D19,'Classification of eval reports'!$D$18,'Classification of eval reports'!$E$18)))</f>
        <v>#REF!</v>
      </c>
    </row>
  </sheetData>
  <sortState xmlns:xlrd2="http://schemas.microsoft.com/office/spreadsheetml/2017/richdata2" ref="B7:I7">
    <sortCondition ref="B7"/>
  </sortState>
  <mergeCells count="3">
    <mergeCell ref="A9:A10"/>
    <mergeCell ref="B9:E9"/>
    <mergeCell ref="B2:I2"/>
  </mergeCells>
  <phoneticPr fontId="1" type="noConversion"/>
  <pageMargins left="0.17" right="0.17" top="0.56000000000000005" bottom="0.6" header="0.38" footer="0.32"/>
  <pageSetup paperSize="9" scale="70" fitToHeight="2" orientation="landscape" r:id="rId1"/>
  <headerFooter alignWithMargins="0"/>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00DA350A0674469BF86087E2971526" ma:contentTypeVersion="13" ma:contentTypeDescription="Create a new document." ma:contentTypeScope="" ma:versionID="ff2a3a832f33cb7f1b72c34095cf1eb6">
  <xsd:schema xmlns:xsd="http://www.w3.org/2001/XMLSchema" xmlns:xs="http://www.w3.org/2001/XMLSchema" xmlns:p="http://schemas.microsoft.com/office/2006/metadata/properties" xmlns:ns3="94844c6e-1445-40cb-b018-63e579968f31" xmlns:ns4="78e36a96-043b-4b81-a972-884e4a557891" targetNamespace="http://schemas.microsoft.com/office/2006/metadata/properties" ma:root="true" ma:fieldsID="d404954282a169a688d9784de7a2e6bf" ns3:_="" ns4:_="">
    <xsd:import namespace="94844c6e-1445-40cb-b018-63e579968f31"/>
    <xsd:import namespace="78e36a96-043b-4b81-a972-884e4a5578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44c6e-1445-40cb-b018-63e579968f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36a96-043b-4b81-a972-884e4a55789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A92EB8-C83D-459F-A1AD-B4E711BBD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44c6e-1445-40cb-b018-63e579968f31"/>
    <ds:schemaRef ds:uri="78e36a96-043b-4b81-a972-884e4a557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A94399-513B-47A8-BB7D-8429FBF5A6C2}">
  <ds:schemaRefs>
    <ds:schemaRef ds:uri="http://schemas.microsoft.com/sharepoint/v3/contenttype/forms"/>
  </ds:schemaRefs>
</ds:datastoreItem>
</file>

<file path=customXml/itemProps3.xml><?xml version="1.0" encoding="utf-8"?>
<ds:datastoreItem xmlns:ds="http://schemas.openxmlformats.org/officeDocument/2006/customXml" ds:itemID="{AA65A772-AEE3-420A-97A3-2B1E2B529ADB}">
  <ds:schemaRefs>
    <ds:schemaRef ds:uri="78e36a96-043b-4b81-a972-884e4a557891"/>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94844c6e-1445-40cb-b018-63e579968f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Review template 30 June</vt:lpstr>
      <vt:lpstr>Classification of eval reports</vt:lpstr>
      <vt:lpstr>color</vt:lpstr>
      <vt:lpstr>Geographical</vt:lpstr>
      <vt:lpstr>manage</vt:lpstr>
      <vt:lpstr>Management</vt:lpstr>
      <vt:lpstr>MTSP</vt:lpstr>
      <vt:lpstr>Pararating</vt:lpstr>
      <vt:lpstr>'Classification of eval reports'!Print_Area</vt:lpstr>
      <vt:lpstr>'Review template 30 June'!Print_Area</vt:lpstr>
      <vt:lpstr>Region</vt:lpstr>
      <vt:lpstr>Result</vt:lpstr>
      <vt:lpstr>SectionCriteria</vt:lpstr>
      <vt:lpstr>SP</vt:lpstr>
      <vt:lpstr>TOR</vt:lpstr>
      <vt:lpstr>type</vt:lpstr>
      <vt:lpstr>TypeofReport</vt:lpstr>
      <vt:lpstr>UNWSP</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c:creator>
  <dc:description>IOD PARC</dc:description>
  <cp:lastModifiedBy>Romain Diatta</cp:lastModifiedBy>
  <cp:lastPrinted>2019-01-22T20:36:44Z</cp:lastPrinted>
  <dcterms:created xsi:type="dcterms:W3CDTF">2010-08-29T09:41:32Z</dcterms:created>
  <dcterms:modified xsi:type="dcterms:W3CDTF">2025-01-02T19:45:07Z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0x0101007100DA350A0674469BF86087E2971526</vt:lpwstr>
  </property>
</Properties>
</file>